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777" firstSheet="2" activeTab="6"/>
  </bookViews>
  <sheets>
    <sheet name="合同包1鼓台片区定期检测桥梁" sheetId="1" r:id="rId1"/>
    <sheet name="合同包2晋安区定期检测桥梁" sheetId="2" r:id="rId2"/>
    <sheet name="合同包3仓山片区定期检测桥梁" sheetId="3" r:id="rId3"/>
    <sheet name="合同包4金山片区定期检测桥梁" sheetId="4" r:id="rId4"/>
    <sheet name="市管道路边坡、挡墙设施基本情况表" sheetId="5" r:id="rId5"/>
    <sheet name="巡检费汇总表" sheetId="6" r:id="rId6"/>
    <sheet name="检测汇总表" sheetId="7" r:id="rId7"/>
  </sheets>
  <definedNames>
    <definedName name="_xlnm._FilterDatabase" localSheetId="0" hidden="1">合同包1鼓台片区定期检测桥梁!$A$2:$H$192</definedName>
    <definedName name="_xlnm._FilterDatabase" localSheetId="1" hidden="1">合同包2晋安区定期检测桥梁!$2:$200</definedName>
    <definedName name="_xlnm._FilterDatabase" localSheetId="2" hidden="1">合同包3仓山片区定期检测桥梁!$A$2:$G$129</definedName>
  </definedNames>
  <calcPr calcId="144525" concurrentCalc="0"/>
</workbook>
</file>

<file path=xl/comments1.xml><?xml version="1.0" encoding="utf-8"?>
<comments xmlns="http://schemas.openxmlformats.org/spreadsheetml/2006/main">
  <authors>
    <author>郑辉</author>
    <author>林翔</author>
    <author>Lenovo</author>
  </authors>
  <commentList>
    <comment ref="D97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主道46.8，梯坡道56.19</t>
        </r>
      </text>
    </comment>
    <comment ref="D147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主桥280，A匝527.442，B匝123.352，C匝134.67，D匝218.323</t>
        </r>
      </text>
    </comment>
    <comment ref="D161" authorId="1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主桥</t>
        </r>
        <r>
          <rPr>
            <sz val="9"/>
            <rFont val="Tahoma"/>
            <charset val="134"/>
          </rPr>
          <t>40.6</t>
        </r>
      </text>
    </comment>
    <comment ref="D162" authorId="1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主桥</t>
        </r>
        <r>
          <rPr>
            <sz val="9"/>
            <rFont val="Tahoma"/>
            <charset val="134"/>
          </rPr>
          <t>41</t>
        </r>
      </text>
    </comment>
    <comment ref="D167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H：766；C：754；A：196.932；FD-Y：730；FD-Z：730</t>
        </r>
      </text>
    </comment>
    <comment ref="D172" authorId="2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主道39，梯坡道36.91
北侧18.05
南侧18.86.</t>
        </r>
      </text>
    </comment>
    <comment ref="D174" authorId="2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主道34.95，梯坡道57.2
北侧20.4
南侧18.4+18.4</t>
        </r>
      </text>
    </comment>
  </commentList>
</comments>
</file>

<file path=xl/comments2.xml><?xml version="1.0" encoding="utf-8"?>
<comments xmlns="http://schemas.openxmlformats.org/spreadsheetml/2006/main">
  <authors>
    <author>郑辉</author>
    <author>administrator</author>
    <author>林翔</author>
    <author>Lenovo</author>
  </authors>
  <commentList>
    <comment ref="D10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旧桥21.6；拓宽段26</t>
        </r>
      </text>
    </comment>
    <comment ref="D87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左435m;右363m</t>
        </r>
      </text>
    </comment>
    <comment ref="D88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左285m;右296m</t>
        </r>
      </text>
    </comment>
    <comment ref="D97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主道56.8，梯坡道280.57</t>
        </r>
      </text>
    </comment>
    <comment ref="D98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主道56.8，坡道287.01</t>
        </r>
      </text>
    </comment>
    <comment ref="D99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主道54.5，坡道146.25</t>
        </r>
      </text>
    </comment>
    <comment ref="D100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主道55，坡道143.45</t>
        </r>
      </text>
    </comment>
    <comment ref="D102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主道53.2，梯坡道66.3</t>
        </r>
      </text>
    </comment>
    <comment ref="D103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主道50.7，梯坡道65.4</t>
        </r>
      </text>
    </comment>
    <comment ref="D104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主道50.2，梯坡道65.1</t>
        </r>
      </text>
    </comment>
    <comment ref="D105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主道</t>
        </r>
        <r>
          <rPr>
            <sz val="9"/>
            <rFont val="Tahoma"/>
            <charset val="134"/>
          </rPr>
          <t>17.2+25</t>
        </r>
        <r>
          <rPr>
            <sz val="9"/>
            <rFont val="宋体"/>
            <charset val="134"/>
          </rPr>
          <t>，东北坡道</t>
        </r>
        <r>
          <rPr>
            <sz val="9"/>
            <rFont val="Tahoma"/>
            <charset val="134"/>
          </rPr>
          <t>14+2+17.87+12.29+18.01+2+11.78</t>
        </r>
        <r>
          <rPr>
            <sz val="9"/>
            <rFont val="宋体"/>
            <charset val="134"/>
          </rPr>
          <t>，西北梯道</t>
        </r>
        <r>
          <rPr>
            <sz val="9"/>
            <rFont val="Tahoma"/>
            <charset val="134"/>
          </rPr>
          <t>10.51+10.24</t>
        </r>
        <r>
          <rPr>
            <sz val="9"/>
            <rFont val="宋体"/>
            <charset val="134"/>
          </rPr>
          <t>，东南坡道</t>
        </r>
        <r>
          <rPr>
            <sz val="9"/>
            <rFont val="Tahoma"/>
            <charset val="134"/>
          </rPr>
          <t>16.5+2+17.19+12.32+17.6+2+11.78</t>
        </r>
        <r>
          <rPr>
            <sz val="9"/>
            <rFont val="宋体"/>
            <charset val="134"/>
          </rPr>
          <t>，西南梯道</t>
        </r>
        <r>
          <rPr>
            <sz val="9"/>
            <rFont val="Tahoma"/>
            <charset val="134"/>
          </rPr>
          <t>9.66+10.58</t>
        </r>
      </text>
    </comment>
    <comment ref="E105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主道净宽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，梯坡道净宽</t>
        </r>
        <r>
          <rPr>
            <sz val="9"/>
            <rFont val="Tahoma"/>
            <charset val="134"/>
          </rPr>
          <t>1.8</t>
        </r>
      </text>
    </comment>
    <comment ref="D132" authorId="2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2*11</t>
        </r>
      </text>
    </comment>
    <comment ref="D133" authorId="2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主桥</t>
        </r>
        <r>
          <rPr>
            <sz val="9"/>
            <rFont val="Tahoma"/>
            <charset val="134"/>
          </rPr>
          <t xml:space="preserve">46.8
</t>
        </r>
        <r>
          <rPr>
            <sz val="9"/>
            <rFont val="宋体"/>
            <charset val="134"/>
          </rPr>
          <t>西梯道</t>
        </r>
        <r>
          <rPr>
            <sz val="9"/>
            <rFont val="Tahoma"/>
            <charset val="134"/>
          </rPr>
          <t xml:space="preserve">22.3
</t>
        </r>
        <r>
          <rPr>
            <sz val="9"/>
            <rFont val="宋体"/>
            <charset val="134"/>
          </rPr>
          <t>东梯道</t>
        </r>
        <r>
          <rPr>
            <sz val="9"/>
            <rFont val="Tahoma"/>
            <charset val="134"/>
          </rPr>
          <t>40.6</t>
        </r>
      </text>
    </comment>
    <comment ref="D134" authorId="2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8.48+8.48</t>
        </r>
      </text>
    </comment>
    <comment ref="D135" authorId="2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箱形通道</t>
        </r>
        <r>
          <rPr>
            <sz val="9"/>
            <rFont val="Tahoma"/>
            <charset val="134"/>
          </rPr>
          <t>340
U</t>
        </r>
        <r>
          <rPr>
            <sz val="9"/>
            <rFont val="宋体"/>
            <charset val="134"/>
          </rPr>
          <t>形通道</t>
        </r>
        <r>
          <rPr>
            <sz val="9"/>
            <rFont val="Tahoma"/>
            <charset val="134"/>
          </rPr>
          <t xml:space="preserve">275
</t>
        </r>
        <r>
          <rPr>
            <sz val="9"/>
            <rFont val="宋体"/>
            <charset val="134"/>
          </rPr>
          <t>挡墙段</t>
        </r>
        <r>
          <rPr>
            <sz val="9"/>
            <rFont val="Tahoma"/>
            <charset val="134"/>
          </rPr>
          <t>95</t>
        </r>
      </text>
    </comment>
    <comment ref="D136" authorId="2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10+10</t>
        </r>
      </text>
    </comment>
    <comment ref="D158" authorId="2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A</t>
        </r>
        <r>
          <rPr>
            <sz val="9"/>
            <rFont val="宋体"/>
            <charset val="134"/>
          </rPr>
          <t>匝道：</t>
        </r>
        <r>
          <rPr>
            <sz val="9"/>
            <rFont val="Tahoma"/>
            <charset val="134"/>
          </rPr>
          <t>3*28+28.8+38.5+38+29.1+2*30+22
B</t>
        </r>
        <r>
          <rPr>
            <sz val="9"/>
            <rFont val="宋体"/>
            <charset val="134"/>
          </rPr>
          <t xml:space="preserve">匝道：
</t>
        </r>
        <r>
          <rPr>
            <sz val="9"/>
            <rFont val="Tahoma"/>
            <charset val="134"/>
          </rPr>
          <t>3*30+32+30+25+32+31.25+26.8</t>
        </r>
      </text>
    </comment>
    <comment ref="D177" authorId="3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主线桥：1502.2m
主线桥上下匝道AA桥：136.2m
主线桥上下匝道BB桥：136.2m
新店互通A匝道桥：584.222m
新店互通B匝道桥：575.102m
新店互通C匝道桥：248.156m
新店互通D匝道桥：263.52m</t>
        </r>
      </text>
    </comment>
    <comment ref="D180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主通道97.8，梯坡道80</t>
        </r>
      </text>
    </comment>
    <comment ref="D181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主桥41，梯道19.1+31.5</t>
        </r>
      </text>
    </comment>
  </commentList>
</comments>
</file>

<file path=xl/comments3.xml><?xml version="1.0" encoding="utf-8"?>
<comments xmlns="http://schemas.openxmlformats.org/spreadsheetml/2006/main">
  <authors>
    <author>郑辉</author>
    <author>administrator</author>
    <author>林翔</author>
  </authors>
  <commentList>
    <comment ref="D41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主通道34m;梯道64.5m</t>
        </r>
      </text>
    </comment>
    <comment ref="D42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主通道34m;梯道64.5m</t>
        </r>
      </text>
    </comment>
    <comment ref="D45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隧道左洞</t>
        </r>
        <r>
          <rPr>
            <sz val="9"/>
            <rFont val="Tahoma"/>
            <charset val="134"/>
          </rPr>
          <t>1010+</t>
        </r>
        <r>
          <rPr>
            <sz val="9"/>
            <rFont val="宋体"/>
            <charset val="134"/>
          </rPr>
          <t>隧道右洞</t>
        </r>
        <r>
          <rPr>
            <sz val="9"/>
            <rFont val="Tahoma"/>
            <charset val="134"/>
          </rPr>
          <t>1045+</t>
        </r>
        <r>
          <rPr>
            <sz val="9"/>
            <rFont val="宋体"/>
            <charset val="134"/>
          </rPr>
          <t>隧道左辅洞</t>
        </r>
        <r>
          <rPr>
            <sz val="9"/>
            <rFont val="Tahoma"/>
            <charset val="134"/>
          </rPr>
          <t>990+</t>
        </r>
        <r>
          <rPr>
            <sz val="9"/>
            <rFont val="宋体"/>
            <charset val="134"/>
          </rPr>
          <t>隧道右辅洞</t>
        </r>
        <r>
          <rPr>
            <sz val="9"/>
            <rFont val="Tahoma"/>
            <charset val="134"/>
          </rPr>
          <t>1171</t>
        </r>
      </text>
    </comment>
    <comment ref="D65" authorId="2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北侧挡墙段长</t>
        </r>
        <r>
          <rPr>
            <sz val="9"/>
            <rFont val="Tahoma"/>
            <charset val="134"/>
          </rPr>
          <t>60m</t>
        </r>
        <r>
          <rPr>
            <sz val="9"/>
            <rFont val="宋体"/>
            <charset val="134"/>
          </rPr>
          <t>＝（</t>
        </r>
        <r>
          <rPr>
            <sz val="9"/>
            <rFont val="Tahoma"/>
            <charset val="134"/>
          </rPr>
          <t>4*15</t>
        </r>
        <r>
          <rPr>
            <sz val="9"/>
            <rFont val="宋体"/>
            <charset val="134"/>
          </rPr>
          <t>）</t>
        </r>
        <r>
          <rPr>
            <sz val="9"/>
            <rFont val="Tahoma"/>
            <charset val="134"/>
          </rPr>
          <t xml:space="preserve">
U</t>
        </r>
        <r>
          <rPr>
            <sz val="9"/>
            <rFont val="宋体"/>
            <charset val="134"/>
          </rPr>
          <t>形坡道长</t>
        </r>
        <r>
          <rPr>
            <sz val="9"/>
            <rFont val="Tahoma"/>
            <charset val="134"/>
          </rPr>
          <t>150m</t>
        </r>
        <r>
          <rPr>
            <sz val="9"/>
            <rFont val="宋体"/>
            <charset val="134"/>
          </rPr>
          <t>＝（</t>
        </r>
        <r>
          <rPr>
            <sz val="9"/>
            <rFont val="Tahoma"/>
            <charset val="134"/>
          </rPr>
          <t>30+5*24</t>
        </r>
        <r>
          <rPr>
            <sz val="9"/>
            <rFont val="宋体"/>
            <charset val="134"/>
          </rPr>
          <t>）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箱形通道长</t>
        </r>
        <r>
          <rPr>
            <sz val="9"/>
            <rFont val="Tahoma"/>
            <charset val="134"/>
          </rPr>
          <t>90m</t>
        </r>
        <r>
          <rPr>
            <sz val="9"/>
            <rFont val="宋体"/>
            <charset val="134"/>
          </rPr>
          <t>＝（</t>
        </r>
        <r>
          <rPr>
            <sz val="9"/>
            <rFont val="Tahoma"/>
            <charset val="134"/>
          </rPr>
          <t>3*30</t>
        </r>
        <r>
          <rPr>
            <sz val="9"/>
            <rFont val="宋体"/>
            <charset val="134"/>
          </rPr>
          <t>）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南侧</t>
        </r>
        <r>
          <rPr>
            <sz val="9"/>
            <rFont val="Tahoma"/>
            <charset val="134"/>
          </rPr>
          <t>U</t>
        </r>
        <r>
          <rPr>
            <sz val="9"/>
            <rFont val="宋体"/>
            <charset val="134"/>
          </rPr>
          <t>形坡道长</t>
        </r>
        <r>
          <rPr>
            <sz val="9"/>
            <rFont val="Tahoma"/>
            <charset val="134"/>
          </rPr>
          <t>168m</t>
        </r>
        <r>
          <rPr>
            <sz val="9"/>
            <rFont val="宋体"/>
            <charset val="134"/>
          </rPr>
          <t>＝（</t>
        </r>
        <r>
          <rPr>
            <sz val="9"/>
            <rFont val="Tahoma"/>
            <charset val="134"/>
          </rPr>
          <t>5*24+2*24</t>
        </r>
        <r>
          <rPr>
            <sz val="9"/>
            <rFont val="宋体"/>
            <charset val="134"/>
          </rPr>
          <t>）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南侧挡墙段长</t>
        </r>
        <r>
          <rPr>
            <sz val="9"/>
            <rFont val="Tahoma"/>
            <charset val="134"/>
          </rPr>
          <t>52m</t>
        </r>
        <r>
          <rPr>
            <sz val="9"/>
            <rFont val="宋体"/>
            <charset val="134"/>
          </rPr>
          <t>＝（</t>
        </r>
        <r>
          <rPr>
            <sz val="9"/>
            <rFont val="Tahoma"/>
            <charset val="134"/>
          </rPr>
          <t>4*13</t>
        </r>
        <r>
          <rPr>
            <sz val="9"/>
            <rFont val="宋体"/>
            <charset val="134"/>
          </rPr>
          <t>）</t>
        </r>
      </text>
    </comment>
    <comment ref="D74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主道66.5，梯坡道157.1</t>
        </r>
      </text>
    </comment>
    <comment ref="D76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主道66.5，梯坡道157.1</t>
        </r>
      </text>
    </comment>
    <comment ref="D80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主道67.825，梯坡道83.2</t>
        </r>
      </text>
    </comment>
    <comment ref="D81" authorId="2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3*20m</t>
        </r>
      </text>
    </comment>
    <comment ref="D82" authorId="2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三联：</t>
        </r>
        <r>
          <rPr>
            <sz val="9"/>
            <rFont val="Tahoma"/>
            <charset val="134"/>
          </rPr>
          <t>(4*35)+(32+40+35)+(2*35)</t>
        </r>
      </text>
    </comment>
    <comment ref="D111" authorId="0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（
主线：1248m
A匝道：208m
B匝道：422m
C匝道：411m
D匝道：819m
F匝道：150m
左跨线：261m
右跨线：291m）</t>
        </r>
      </text>
    </comment>
  </commentList>
</comments>
</file>

<file path=xl/comments4.xml><?xml version="1.0" encoding="utf-8"?>
<comments xmlns="http://schemas.openxmlformats.org/spreadsheetml/2006/main">
  <authors>
    <author>林翔</author>
    <author>郑辉</author>
  </authors>
  <commentList>
    <comment ref="D64" authorId="0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2*13</t>
        </r>
      </text>
    </comment>
    <comment ref="D87" authorId="1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主通道56.412；坡道121.301+115.526</t>
        </r>
      </text>
    </comment>
    <comment ref="D88" authorId="1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主通道65.8；坡道105.5+124.5</t>
        </r>
      </text>
    </comment>
    <comment ref="D131" authorId="0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箱型通道长</t>
        </r>
        <r>
          <rPr>
            <sz val="9"/>
            <rFont val="Tahoma"/>
            <charset val="134"/>
          </rPr>
          <t>35m
U</t>
        </r>
        <r>
          <rPr>
            <sz val="9"/>
            <rFont val="宋体"/>
            <charset val="134"/>
          </rPr>
          <t>型通道长</t>
        </r>
        <r>
          <rPr>
            <sz val="9"/>
            <rFont val="Tahoma"/>
            <charset val="134"/>
          </rPr>
          <t>118m</t>
        </r>
      </text>
    </comment>
    <comment ref="E131" authorId="0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0.75m</t>
        </r>
        <r>
          <rPr>
            <sz val="9"/>
            <rFont val="宋体"/>
            <charset val="134"/>
          </rPr>
          <t>检修道</t>
        </r>
        <r>
          <rPr>
            <sz val="9"/>
            <rFont val="Tahoma"/>
            <charset val="134"/>
          </rPr>
          <t>+7.5m</t>
        </r>
        <r>
          <rPr>
            <sz val="9"/>
            <rFont val="宋体"/>
            <charset val="134"/>
          </rPr>
          <t>机动车道</t>
        </r>
        <r>
          <rPr>
            <sz val="9"/>
            <rFont val="Tahoma"/>
            <charset val="134"/>
          </rPr>
          <t>+0.25m</t>
        </r>
        <r>
          <rPr>
            <sz val="9"/>
            <rFont val="宋体"/>
            <charset val="134"/>
          </rPr>
          <t>余宽</t>
        </r>
        <r>
          <rPr>
            <sz val="9"/>
            <rFont val="Tahoma"/>
            <charset val="134"/>
          </rPr>
          <t>+3.5m</t>
        </r>
        <r>
          <rPr>
            <sz val="9"/>
            <rFont val="宋体"/>
            <charset val="134"/>
          </rPr>
          <t>人行道与非机动车道</t>
        </r>
      </text>
    </comment>
    <comment ref="D132" authorId="0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箱型通道长</t>
        </r>
        <r>
          <rPr>
            <sz val="9"/>
            <rFont val="Tahoma"/>
            <charset val="134"/>
          </rPr>
          <t>39.3m
U</t>
        </r>
        <r>
          <rPr>
            <sz val="9"/>
            <rFont val="宋体"/>
            <charset val="134"/>
          </rPr>
          <t>型通道长</t>
        </r>
        <r>
          <rPr>
            <sz val="9"/>
            <rFont val="Tahoma"/>
            <charset val="134"/>
          </rPr>
          <t>147.522m</t>
        </r>
      </text>
    </comment>
    <comment ref="E132" authorId="0">
      <text>
        <r>
          <rPr>
            <b/>
            <sz val="9"/>
            <rFont val="宋体"/>
            <charset val="134"/>
          </rPr>
          <t>林翔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0.75m</t>
        </r>
        <r>
          <rPr>
            <sz val="9"/>
            <rFont val="宋体"/>
            <charset val="134"/>
          </rPr>
          <t>检修道</t>
        </r>
        <r>
          <rPr>
            <sz val="9"/>
            <rFont val="Tahoma"/>
            <charset val="134"/>
          </rPr>
          <t>+7.5m</t>
        </r>
        <r>
          <rPr>
            <sz val="9"/>
            <rFont val="宋体"/>
            <charset val="134"/>
          </rPr>
          <t>机动车道</t>
        </r>
        <r>
          <rPr>
            <sz val="9"/>
            <rFont val="Tahoma"/>
            <charset val="134"/>
          </rPr>
          <t>+0.25m</t>
        </r>
        <r>
          <rPr>
            <sz val="9"/>
            <rFont val="宋体"/>
            <charset val="134"/>
          </rPr>
          <t>余宽</t>
        </r>
        <r>
          <rPr>
            <sz val="9"/>
            <rFont val="Tahoma"/>
            <charset val="134"/>
          </rPr>
          <t>+3.5m</t>
        </r>
        <r>
          <rPr>
            <sz val="9"/>
            <rFont val="宋体"/>
            <charset val="134"/>
          </rPr>
          <t>人行道与非机动车道</t>
        </r>
      </text>
    </comment>
    <comment ref="D136" authorId="1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主道44.42，梯坡道109.9</t>
        </r>
      </text>
    </comment>
    <comment ref="D141" authorId="1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主桥53.4，梯道56.04+55.54</t>
        </r>
      </text>
    </comment>
    <comment ref="D142" authorId="1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主桥53.4，梯道55.54+56.54</t>
        </r>
      </text>
    </comment>
    <comment ref="D143" authorId="1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主桥53.4，梯道55.04+57.04</t>
        </r>
      </text>
    </comment>
    <comment ref="D144" authorId="1">
      <text>
        <r>
          <rPr>
            <b/>
            <sz val="9"/>
            <rFont val="宋体"/>
            <charset val="134"/>
          </rPr>
          <t>郑辉:</t>
        </r>
        <r>
          <rPr>
            <sz val="9"/>
            <rFont val="宋体"/>
            <charset val="134"/>
          </rPr>
          <t xml:space="preserve">
主桥45.404，梯道57.04+56.54</t>
        </r>
      </text>
    </comment>
  </commentList>
</comments>
</file>

<file path=xl/sharedStrings.xml><?xml version="1.0" encoding="utf-8"?>
<sst xmlns="http://schemas.openxmlformats.org/spreadsheetml/2006/main" count="2656" uniqueCount="1121">
  <si>
    <t>合同包1：鼓台片区定期检测桥梁</t>
  </si>
  <si>
    <t>序号</t>
  </si>
  <si>
    <t>桥梁名称</t>
  </si>
  <si>
    <t>主结构类型</t>
  </si>
  <si>
    <t>桥梁总长(m)</t>
  </si>
  <si>
    <t>桥梁宽度(m)</t>
  </si>
  <si>
    <t>检测内容</t>
  </si>
  <si>
    <t>控制价（元）</t>
  </si>
  <si>
    <t>备注</t>
  </si>
  <si>
    <t>解放大桥</t>
  </si>
  <si>
    <t>主桥:中承式钢管混凝土吊杆拱桥
江南桥:简支钢梁</t>
  </si>
  <si>
    <t>428米
(主桥:324米
江南桥:104米)</t>
  </si>
  <si>
    <t>14米</t>
  </si>
  <si>
    <t>外观检查（含吊杆、钢管拱等）、结构检测、吊杆索力检测、水下检测、辅助费用(脚手架、检测车、船舶、交通布控等）</t>
  </si>
  <si>
    <t>含江南桥；
吊杆104根</t>
  </si>
  <si>
    <t>闽江二桥</t>
  </si>
  <si>
    <t>主桥:预应力砼变截面连续箱梁
引桥:钢筋砼板梁</t>
  </si>
  <si>
    <t>421米
(主桥:322米
北引桥:48米
南引桥:51米)</t>
  </si>
  <si>
    <t>31米</t>
  </si>
  <si>
    <t>外观检查、结构检测、水下检测、辅助费用(脚手架、检测车、船舶、交通布控等）</t>
  </si>
  <si>
    <t>含引桥</t>
  </si>
  <si>
    <t>闽江四桥（三县洲大桥）</t>
  </si>
  <si>
    <t>主桥:独塔单面不对称斜拉索桥
北引桥:预应力砼箱梁
南引桥:预应力砼T梁</t>
  </si>
  <si>
    <t>843米
(主桥:417米
北引桥:266米
南引桥:160米)</t>
  </si>
  <si>
    <t xml:space="preserve">30米
</t>
  </si>
  <si>
    <t>含引桥,不含南桥头立交桥；
斜拉索116根</t>
  </si>
  <si>
    <t>魁浦大桥</t>
  </si>
  <si>
    <t>主桥:双塔双索面钢-砼混合斜拉桥
南、北引桥:预应力砼箱梁</t>
  </si>
  <si>
    <t>1115.17米
(主桥:510米
南引桥:450米
北引桥:155.17米
)</t>
  </si>
  <si>
    <t>33.5米</t>
  </si>
  <si>
    <t>外观检查（含塔、斜拉索等）、结构检测、索力检测、水下检测、辅助费用(脚手架、检测车、船舶、交通布控等）</t>
  </si>
  <si>
    <t>含引桥，不含互通</t>
  </si>
  <si>
    <t>龙峰河-华屏路-桥</t>
  </si>
  <si>
    <t>梁式桥</t>
  </si>
  <si>
    <t>18～20.233</t>
  </si>
  <si>
    <t>外观检查、结构检测、支座保养、水下检测、辅助费用(脚手架、检测车、船舶、交通布控等）</t>
  </si>
  <si>
    <t>屏东河-华屏路水闸-桥</t>
  </si>
  <si>
    <t>外观检查、结构检测、支座保养、水下结构检查、辅助费用(脚手架、检测车、船舶、交通布控等）</t>
  </si>
  <si>
    <t>屏西河一桥</t>
  </si>
  <si>
    <t>琼东河-得贵巷-桥</t>
  </si>
  <si>
    <t>琼东河-海潮路-桥</t>
  </si>
  <si>
    <t>琼东河九桥</t>
  </si>
  <si>
    <t>琼东河六桥</t>
  </si>
  <si>
    <t>拱式桥</t>
  </si>
  <si>
    <t>琼东河十桥</t>
  </si>
  <si>
    <t>琼东河十三桥</t>
  </si>
  <si>
    <t>琼东河十一桥</t>
  </si>
  <si>
    <t>琼东河四桥</t>
  </si>
  <si>
    <t>省六建门口桥</t>
  </si>
  <si>
    <t>铜盘河二十四桥</t>
  </si>
  <si>
    <t>铜盘河十四桥</t>
  </si>
  <si>
    <t>五四河二桥</t>
  </si>
  <si>
    <t>五四河-观风亭-桥</t>
  </si>
  <si>
    <t>江滨大道14+910涵洞</t>
  </si>
  <si>
    <t>394光明港二支河-福光南路鳌峰公园-桥0+959</t>
  </si>
  <si>
    <t>63A大庆河-上海卫生院-桥</t>
  </si>
  <si>
    <t>常规定检、支座保养、辅助费用(脚手架、检测车、船舶、交通布控等）</t>
  </si>
  <si>
    <t>白马南路0+435桥</t>
  </si>
  <si>
    <t>高桥西路桥</t>
  </si>
  <si>
    <t>光明港二支河-长乐南路-桥</t>
  </si>
  <si>
    <t>光明港二支河四桥</t>
  </si>
  <si>
    <t>群众东桥</t>
  </si>
  <si>
    <t>小桥</t>
  </si>
  <si>
    <t>瀛洲河-台江路-加宽桥</t>
  </si>
  <si>
    <t>三环路永丰1号桥</t>
  </si>
  <si>
    <t>三环路永丰2号桥</t>
  </si>
  <si>
    <t>三环路永丰右幅涵洞</t>
  </si>
  <si>
    <t>三环路永丰左幅桥下小桥</t>
  </si>
  <si>
    <t>三环路右幅永丰3号桥</t>
  </si>
  <si>
    <t>三环路左幅永丰3号桥</t>
  </si>
  <si>
    <t>东北三环(鳌港路)-鳌峰河-桥</t>
  </si>
  <si>
    <t>大庆河十二桥</t>
  </si>
  <si>
    <t>539半洋河-六一中路闽都嘉源-桥</t>
  </si>
  <si>
    <t>安泰河十四桥</t>
  </si>
  <si>
    <t>安泰河一桥</t>
  </si>
  <si>
    <t>安泰支河-杨桥东路-桥</t>
  </si>
  <si>
    <t>白马河十八桥</t>
  </si>
  <si>
    <t>白马河十三桥</t>
  </si>
  <si>
    <t>白马河十三桥乌山西路道路立交桥白马河桥</t>
  </si>
  <si>
    <t>白马路东西河桥</t>
  </si>
  <si>
    <t>大庆河-乌山西路-桥</t>
  </si>
  <si>
    <t>二环路4#桥</t>
  </si>
  <si>
    <t>芳华桥（桂芳桥）</t>
  </si>
  <si>
    <t>高桥</t>
  </si>
  <si>
    <t>古仙桥</t>
  </si>
  <si>
    <t>湖前河十九桥</t>
  </si>
  <si>
    <t>湖前河十七桥</t>
  </si>
  <si>
    <t>华林河一桥</t>
  </si>
  <si>
    <t>旧树兜河二桥</t>
  </si>
  <si>
    <t>六一路东西河桥</t>
  </si>
  <si>
    <t>陆庄河四桥</t>
  </si>
  <si>
    <t>屏东河七桥</t>
  </si>
  <si>
    <t>琼东河二桥</t>
  </si>
  <si>
    <t>树兜河一桥</t>
  </si>
  <si>
    <t>铜盘河-二环路-桥</t>
  </si>
  <si>
    <t>中64.72,西40.1,东15.5</t>
  </si>
  <si>
    <t>五四河三桥</t>
  </si>
  <si>
    <t>洗马桥</t>
  </si>
  <si>
    <t>新西河八桥</t>
  </si>
  <si>
    <t>新西河四桥</t>
  </si>
  <si>
    <t>杨桥路与白马路交叉口人行桥</t>
  </si>
  <si>
    <t>江滨大道15+467.76桥</t>
  </si>
  <si>
    <t>磨溪闸桥</t>
  </si>
  <si>
    <t>2光明港一支河-江滨大道-桥</t>
  </si>
  <si>
    <t>4光明港二支河-三桥北引道匝道-桥</t>
  </si>
  <si>
    <t>521江滨大道-上游造船厂-桥</t>
  </si>
  <si>
    <t>白马河六桥</t>
  </si>
  <si>
    <t>白马河十桥</t>
  </si>
  <si>
    <t>白马路人行道加宽桥</t>
  </si>
  <si>
    <t>长乐南路一期（光明港桥）</t>
  </si>
  <si>
    <t>达道河一桥</t>
  </si>
  <si>
    <t>工业路东桥</t>
  </si>
  <si>
    <t>光明桥</t>
  </si>
  <si>
    <t>九孔闸桥</t>
  </si>
  <si>
    <t>六孔闸桥</t>
  </si>
  <si>
    <t>三捷河二桥</t>
  </si>
  <si>
    <t>三捷河三桥</t>
  </si>
  <si>
    <t>三捷河一桥</t>
  </si>
  <si>
    <t>十二桥</t>
  </si>
  <si>
    <t>十四桥</t>
  </si>
  <si>
    <t>台江桥</t>
  </si>
  <si>
    <t>同德桥</t>
  </si>
  <si>
    <t>五孔闸桥</t>
  </si>
  <si>
    <t>新白马桥</t>
  </si>
  <si>
    <t>新同德桥</t>
  </si>
  <si>
    <t>新西河一桥</t>
  </si>
  <si>
    <t>亚峰桥</t>
  </si>
  <si>
    <t>白马河十二桥</t>
  </si>
  <si>
    <t>31~35.68</t>
  </si>
  <si>
    <t>得贵巷拱桥</t>
  </si>
  <si>
    <t>圬工拱</t>
  </si>
  <si>
    <t>北江滨凤湖路人行天桥</t>
  </si>
  <si>
    <t>主道3.82，梯坡道3.9</t>
  </si>
  <si>
    <t>观风亭路K0+248.784桥</t>
  </si>
  <si>
    <t>观风亭路K0+374桥</t>
  </si>
  <si>
    <t>琼东河-蛤埕路-桥</t>
  </si>
  <si>
    <t>25~30</t>
  </si>
  <si>
    <t>茶亭河-太平里路-桥</t>
  </si>
  <si>
    <t>茶亭河-太平二路-桥</t>
  </si>
  <si>
    <t>铜盘河一桥</t>
  </si>
  <si>
    <t>铜盘河二桥</t>
  </si>
  <si>
    <t>铜盘河三桥</t>
  </si>
  <si>
    <t>铜盘河四桥</t>
  </si>
  <si>
    <t>铜盘河五桥</t>
  </si>
  <si>
    <t>铜盘河六桥</t>
  </si>
  <si>
    <t>铜盘河七桥</t>
  </si>
  <si>
    <t>新港河-新港路-桥</t>
  </si>
  <si>
    <t>桥梁</t>
  </si>
  <si>
    <t>马尾大桥北接线仙芝路涵洞</t>
  </si>
  <si>
    <t>涵</t>
  </si>
  <si>
    <t>马尾大桥北接线FMZK0+294.33涵</t>
  </si>
  <si>
    <t>浦西人行天桥</t>
  </si>
  <si>
    <t>主桥4；梯道3</t>
  </si>
  <si>
    <t>荷泽人行天桥</t>
  </si>
  <si>
    <t>泉塘人行天桥</t>
  </si>
  <si>
    <t>屏北人行天桥</t>
  </si>
  <si>
    <t>兴园人行天桥</t>
  </si>
  <si>
    <t>主桥4,坡道3</t>
  </si>
  <si>
    <t>福屿人行天桥</t>
  </si>
  <si>
    <t>后县人行天桥</t>
  </si>
  <si>
    <t>主桥4,梯道3</t>
  </si>
  <si>
    <t>小柳人行天桥</t>
  </si>
  <si>
    <t>主桥：4.5；梯道3.5</t>
  </si>
  <si>
    <t>甘洪路接线K0+060桥</t>
  </si>
  <si>
    <t>六建通道</t>
  </si>
  <si>
    <t>框架</t>
  </si>
  <si>
    <t>常规定检、辅助费用(脚手架、交通布控等)</t>
  </si>
  <si>
    <t>福新通道</t>
  </si>
  <si>
    <t>主道：6.5坡：4；4.5</t>
  </si>
  <si>
    <t>先施地道</t>
  </si>
  <si>
    <t>蒙古营通道</t>
  </si>
  <si>
    <t>福州广场通道</t>
  </si>
  <si>
    <t>中医学院通道</t>
  </si>
  <si>
    <t>斗东地下通道</t>
  </si>
  <si>
    <t>浦尾路通道</t>
  </si>
  <si>
    <t>北江滨大道（三门闸）地下通道</t>
  </si>
  <si>
    <t>主通道5.2；梯道2.5</t>
  </si>
  <si>
    <t>国货西通道</t>
  </si>
  <si>
    <t>国货东通道</t>
  </si>
  <si>
    <t>达道通道</t>
  </si>
  <si>
    <t>二十五中通道</t>
  </si>
  <si>
    <t>南客站过街天桥</t>
  </si>
  <si>
    <t>主道：4坡：3.2</t>
  </si>
  <si>
    <t>先施过街天桥</t>
  </si>
  <si>
    <t>新都会天桥</t>
  </si>
  <si>
    <t>主桥4.2，梯道3.2</t>
  </si>
  <si>
    <t>龙华天桥</t>
  </si>
  <si>
    <t>福一中天桥</t>
  </si>
  <si>
    <t>省体育馆天桥</t>
  </si>
  <si>
    <t>华林路天桥</t>
  </si>
  <si>
    <t>393A华林路-屏东路口天桥</t>
  </si>
  <si>
    <t>西洪路口天桥</t>
  </si>
  <si>
    <t>好又多天桥</t>
  </si>
  <si>
    <t>福飞路K1+007天桥</t>
  </si>
  <si>
    <t>主跨4m;边跨2.5m</t>
  </si>
  <si>
    <t>屏西河八桥</t>
  </si>
  <si>
    <t>二环五四路口立交桥(思儿亭立交桥)</t>
  </si>
  <si>
    <t>主桥16.5，A匝15.5~16，B、C、D匝8</t>
  </si>
  <si>
    <t>西二环－福飞路高架桥(龙腰高架桥)</t>
  </si>
  <si>
    <t>琴亭高架桥</t>
  </si>
  <si>
    <t>乌山立交桥</t>
  </si>
  <si>
    <t>8～8.5</t>
  </si>
  <si>
    <t>西二环梅峰铜盘屏西高架桥</t>
  </si>
  <si>
    <t>二环路斗池－乌山路口高架桥(黎明高架桥)</t>
  </si>
  <si>
    <t>二环杨桥-西洪路高架桥(陆庄高架桥)</t>
  </si>
  <si>
    <t>二环路工业路交叉口高架桥</t>
  </si>
  <si>
    <t>闽江四桥南引立交桥</t>
  </si>
  <si>
    <t>8～9.25</t>
  </si>
  <si>
    <t>魁歧高架桥</t>
  </si>
  <si>
    <t>六一路-国货路口高架桥</t>
  </si>
  <si>
    <t>三环路魁岐互通立交桥</t>
  </si>
  <si>
    <t>A\C\I:9;B\G:10.5</t>
  </si>
  <si>
    <t>马尾大桥北接线立交</t>
  </si>
  <si>
    <t>主线左幅10~19.5；主线右幅10~13.75；A/B：12；C:8.5~10；D/F/H/J:8.5；E/I/Y/Z:10；G:8.5~12</t>
  </si>
  <si>
    <t>杨桥西出城高架桥</t>
  </si>
  <si>
    <t>杨桥西洪山小学人行天桥</t>
  </si>
  <si>
    <t>人行过街天桥</t>
  </si>
  <si>
    <t>主道4.8，梯坡道3.2</t>
  </si>
  <si>
    <t>杨桥西区水厂人行天桥</t>
  </si>
  <si>
    <t>光明港二支河-曙光路-桥</t>
  </si>
  <si>
    <t>光明港一支河-南光明港路K1+404桥</t>
  </si>
  <si>
    <t>光明港二支河-南光明港路K1+310涵</t>
  </si>
  <si>
    <t>西岭互通铜盘路接线段</t>
  </si>
  <si>
    <t>立交桥</t>
  </si>
  <si>
    <t>A/J:8.5；C：9~10.9；H：10~11.2</t>
  </si>
  <si>
    <t>马鞍隧道</t>
  </si>
  <si>
    <t>隧道</t>
  </si>
  <si>
    <t>H：10.75~22.781；C：10.75；A：9；FD-Y：12.25~13.853；FD-Z：8</t>
  </si>
  <si>
    <t>西岭互通上跨昌福铁路立交桥C匝道</t>
  </si>
  <si>
    <t>西岭互通右线上跨昌福铁路桥</t>
  </si>
  <si>
    <t>西岭互通右线下穿合福高铁桥</t>
  </si>
  <si>
    <t>西岭互通左线上跨昌福铁路及下穿合福高铁桥</t>
  </si>
  <si>
    <t>乌山支路人行天桥</t>
  </si>
  <si>
    <t>151A屏东河-营迹路福建二建集团-桥</t>
  </si>
  <si>
    <t>茶园山小学人行天桥</t>
  </si>
  <si>
    <t>主道4，北侧梯坡道3.3，南侧梯坡道2.1</t>
  </si>
  <si>
    <t>108B安泰支河-通湖路杨桥大厦-桥</t>
  </si>
  <si>
    <t>180A湖前河-江厝路-桥</t>
  </si>
  <si>
    <t>安泰河九桥</t>
  </si>
  <si>
    <t>安泰河十桥</t>
  </si>
  <si>
    <t>安泰河十三桥</t>
  </si>
  <si>
    <t>甘洪路K0+890.48箱涵</t>
  </si>
  <si>
    <t>甘洪路K1+798.66涵洞</t>
  </si>
  <si>
    <t>高桥二桥</t>
  </si>
  <si>
    <t>观风亭K0+062.519桥</t>
  </si>
  <si>
    <t>观风亭K0+251.5桥</t>
  </si>
  <si>
    <t>广达桥</t>
  </si>
  <si>
    <t>湖前河八桥</t>
  </si>
  <si>
    <t>湖前河二十二桥</t>
  </si>
  <si>
    <t>湖前河十三桥</t>
  </si>
  <si>
    <t>津门桥</t>
  </si>
  <si>
    <t>旧树兜河三桥</t>
  </si>
  <si>
    <t>合计</t>
  </si>
  <si>
    <t>合同包2：晋安区定期检测桥梁</t>
  </si>
  <si>
    <t>包含项目</t>
  </si>
  <si>
    <t>鳌峰洲大桥</t>
  </si>
  <si>
    <t>主桥:预应力砼连续箱梁
北引桥:预应力砼箱梁+T梁
南引桥:预应力砼T梁</t>
  </si>
  <si>
    <t>1676米
(主桥:501米
北引桥:795米
南引桥:380米
北江滨上东二环A匝道长228.5m；B匝道长316.8m；D匝道长141m；西天桥长49.1+21.83m；东天桥长49.1+20.25m。
南桥头节点工程A匝道（东侧）长278m；B匝道（西侧）长280m；RA天桥（东侧直行）长253m；RB天桥（西侧直行）长256m；RC天桥（西侧弯下桥）长58m；RD天桥（东侧弯上桥）长58m)</t>
  </si>
  <si>
    <t>25.8米</t>
  </si>
  <si>
    <t>外观检查、结构检测、水下检测辅助费用(脚手架、检测车、船舶、交通布控等）</t>
  </si>
  <si>
    <t>含引桥、南北互通</t>
  </si>
  <si>
    <t>鼓山大桥</t>
  </si>
  <si>
    <t>主桥:独塔自锚式悬索桥
南、北引桥:预应力砼箱梁</t>
  </si>
  <si>
    <t>1520米
(主桥:470米
北引桥:450米
南引桥:600米
)</t>
  </si>
  <si>
    <t>主桥42米，
北引桥33米，南引桥25.5米</t>
  </si>
  <si>
    <t>外观检查（含塔、斜拉索等）、结构检测、索力检测、水下检测辅助费用(脚手架、检测车、船舶、交通布控等）</t>
  </si>
  <si>
    <t>福兴大道-福兴河-桥</t>
  </si>
  <si>
    <t>福兴大道-新厝河-桥</t>
  </si>
  <si>
    <t>鼓山新区道路二期桥梁工程（古环东路）</t>
  </si>
  <si>
    <t>化工河四桥</t>
  </si>
  <si>
    <t>化工河-喜盈门路-桥</t>
  </si>
  <si>
    <t>化工路-凤坂一支河桥</t>
  </si>
  <si>
    <t>旧桥73.9；拓宽段9.25</t>
  </si>
  <si>
    <t>晋安二支河二桥</t>
  </si>
  <si>
    <t>晋安河-山北路-桥</t>
  </si>
  <si>
    <t>晋安四支河-满洋路-桥</t>
  </si>
  <si>
    <t>晋安一支河一桥</t>
  </si>
  <si>
    <t>晋安支河二桥</t>
  </si>
  <si>
    <t>晋安支河三桥</t>
  </si>
  <si>
    <t>连潘河七桥</t>
  </si>
  <si>
    <t>浦东二支河-浦乾路-桥</t>
  </si>
  <si>
    <t>浦东河-前屿东路-桥</t>
  </si>
  <si>
    <t>琴亭湖C桥</t>
  </si>
  <si>
    <t>琴亭湖二桥</t>
  </si>
  <si>
    <t>琴亭湖一桥</t>
  </si>
  <si>
    <t>西庄路BK0+328盖板涵</t>
  </si>
  <si>
    <t>西庄路BK0+492.103盖板涵</t>
  </si>
  <si>
    <t>19.723～30.797</t>
  </si>
  <si>
    <t>厦坊路道路工程K1+519.5桥</t>
  </si>
  <si>
    <t>秀峰路7+100.5涵洞</t>
  </si>
  <si>
    <t>站前路0+067.39桥</t>
  </si>
  <si>
    <t>东浦路BK0+513涵</t>
  </si>
  <si>
    <t>东北三环-光明港-桥</t>
  </si>
  <si>
    <t>东北三环(远洋路)-磨洋河-桥</t>
  </si>
  <si>
    <t>东北三环A段K9+580涵</t>
  </si>
  <si>
    <t>东北三环K2+932左幅涵</t>
  </si>
  <si>
    <t>东北三环K3+045右幅涵</t>
  </si>
  <si>
    <t>东北三环K4+152涵</t>
  </si>
  <si>
    <t>东北三环K4+366右幅涵</t>
  </si>
  <si>
    <t>东北三环K4+790右幅涵</t>
  </si>
  <si>
    <t>东北三环K5+142.5涵</t>
  </si>
  <si>
    <t>东北三环K6+455涵</t>
  </si>
  <si>
    <t>东北三环K6+750涵</t>
  </si>
  <si>
    <t>东北三环-埠兴溪-桥</t>
  </si>
  <si>
    <t>东北三环-东山溪-桥</t>
  </si>
  <si>
    <t>东北三环-湖前河-桥</t>
  </si>
  <si>
    <t>东北三环-焦坑溪-桥</t>
  </si>
  <si>
    <t>东北三环晋安河桥</t>
  </si>
  <si>
    <t>东北三环可溪河桥</t>
  </si>
  <si>
    <t>东北三环-磨洋支河-桥</t>
  </si>
  <si>
    <t>东北三环-鳝溪1#-桥</t>
  </si>
  <si>
    <t>东北三环-鳝溪2#-桥</t>
  </si>
  <si>
    <t>东北三环义北K15盖板涵</t>
  </si>
  <si>
    <t>东北三环义北K16盖板涵</t>
  </si>
  <si>
    <t>东北三环-樟林溪-桥</t>
  </si>
  <si>
    <t>北三环桂山路下穿通道</t>
  </si>
  <si>
    <t>常规定检、辅助费用(脚手架、检测车、船舶、交通布控等）</t>
  </si>
  <si>
    <t>214A晋安河-温泉支路桥</t>
  </si>
  <si>
    <t>524晋安河-利嘉路-桥</t>
  </si>
  <si>
    <t>茶园河四桥</t>
  </si>
  <si>
    <t>茶园桥</t>
  </si>
  <si>
    <t>东郊河三桥</t>
  </si>
  <si>
    <t>凤坂河十三桥</t>
  </si>
  <si>
    <t>凤坂河五桥</t>
  </si>
  <si>
    <t>福光南路光明港桥</t>
  </si>
  <si>
    <t>福州市金汤（晋安河九桥）桥</t>
  </si>
  <si>
    <t>光明港路晋安河桥</t>
  </si>
  <si>
    <t>国货路浦东桥0+325.67</t>
  </si>
  <si>
    <t>海潮东路晋安河桥</t>
  </si>
  <si>
    <t>化工河二桥</t>
  </si>
  <si>
    <t>化工河六桥</t>
  </si>
  <si>
    <t>化工河七桥</t>
  </si>
  <si>
    <t>化工河三桥</t>
  </si>
  <si>
    <t>晋安河七桥</t>
  </si>
  <si>
    <t>晋安河十四桥</t>
  </si>
  <si>
    <t>晋安河十一桥(华林四桥)</t>
  </si>
  <si>
    <t>旧桥31；新桥6.99*2</t>
  </si>
  <si>
    <t>连潘河六桥</t>
  </si>
  <si>
    <t>连潘河四桥</t>
  </si>
  <si>
    <t>象园桥</t>
  </si>
  <si>
    <t>新华桥</t>
  </si>
  <si>
    <t>洋下河八桥</t>
  </si>
  <si>
    <t>洋下河三桥</t>
  </si>
  <si>
    <t>紫阳桥</t>
  </si>
  <si>
    <t>三环罗汉山出入口E匝道桥</t>
  </si>
  <si>
    <t>三环罗汉山出入口F匝道桥</t>
  </si>
  <si>
    <t>三环罗汉山出入口G匝道桥</t>
  </si>
  <si>
    <t>三环七中消防通道桥</t>
  </si>
  <si>
    <t>金鸡山人行隧道</t>
  </si>
  <si>
    <t>单拱，复合式衬砌</t>
  </si>
  <si>
    <t>578</t>
  </si>
  <si>
    <t>鹤林路K1+483桥</t>
  </si>
  <si>
    <t>凤坂二支河-鹤林路-桥</t>
  </si>
  <si>
    <t>温泉公园-金鸡山公园廊桥</t>
  </si>
  <si>
    <t>连续梁桥及连续刚构桥</t>
  </si>
  <si>
    <t>三环金鸡山隧道</t>
  </si>
  <si>
    <t>三环罗汉山隧道</t>
  </si>
  <si>
    <t>金鸡山隧道</t>
  </si>
  <si>
    <t>单洞16.5</t>
  </si>
  <si>
    <t>化工路潭桥路口车行下穿</t>
  </si>
  <si>
    <t>车行下穿通道</t>
  </si>
  <si>
    <t>化工路前横路口车行下穿</t>
  </si>
  <si>
    <t>铁路北站站西路K0+420~K0+893车行下穿</t>
  </si>
  <si>
    <t>18~21m</t>
  </si>
  <si>
    <t>远洋路福光车行下穿通道</t>
  </si>
  <si>
    <t>U型坡道Ⅰ19，箱形和U型坡道Ⅱ19.8</t>
  </si>
  <si>
    <t>化工连接线延伸段高架桥</t>
  </si>
  <si>
    <t>高架桥</t>
  </si>
  <si>
    <t>铁路北站站西路K0+114人行道箱涵</t>
  </si>
  <si>
    <t>铁路北站站西路K0+296人行道箱涵</t>
  </si>
  <si>
    <t>化工路(一)茶会地下通道</t>
  </si>
  <si>
    <t>人行地下通道</t>
  </si>
  <si>
    <t>主道5.1m，梯坡道4.1m</t>
  </si>
  <si>
    <t>化工路(二)潭桥地下通道</t>
  </si>
  <si>
    <t>化工路(三)龙安地下通道</t>
  </si>
  <si>
    <t>主道5.1m，梯坡道3.1m</t>
  </si>
  <si>
    <t>化工路(四)福光地下通道</t>
  </si>
  <si>
    <t>铁路北站站西路K0+296地下通道（电建路地下通道）</t>
  </si>
  <si>
    <t>主道6.1m，梯坡道3.7m</t>
  </si>
  <si>
    <t>远洋路（电视台）地下通道</t>
  </si>
  <si>
    <t>主道6.1m，梯坡道3.9m</t>
  </si>
  <si>
    <t>远洋路（三木花园）地下通道</t>
  </si>
  <si>
    <t>远洋路（水上公园）地下通道</t>
  </si>
  <si>
    <t>磐石人行天桥</t>
  </si>
  <si>
    <t>主道4.3，梯坡道3.1</t>
  </si>
  <si>
    <t>416浦东河-化工路-桥</t>
  </si>
  <si>
    <t>中小桥梁</t>
  </si>
  <si>
    <t>东峰路-规划河道-桥</t>
  </si>
  <si>
    <t>厦坊路-解放溪-桥</t>
  </si>
  <si>
    <t>56.541~81.484</t>
  </si>
  <si>
    <t>福建省人才限价商品住房项目配套道路工程AK0+058.3桥</t>
  </si>
  <si>
    <t>新店车辆基地周边市政道路工程A路K0+670.4桥</t>
  </si>
  <si>
    <t>化工河六桥内辅桥</t>
  </si>
  <si>
    <t>三环李园人行天桥</t>
  </si>
  <si>
    <t>解放溪-山前路-桥</t>
  </si>
  <si>
    <t>官前人行天桥</t>
  </si>
  <si>
    <t>秀坂人行天桥</t>
  </si>
  <si>
    <t>光明港人行天桥</t>
  </si>
  <si>
    <t>晋安河-晋连路-桥</t>
  </si>
  <si>
    <t>桂后溪-西园路-桥</t>
  </si>
  <si>
    <t>洋下河-夏莲路AX桥</t>
  </si>
  <si>
    <t>洋下河-夏莲路B桥</t>
  </si>
  <si>
    <t>福马路凤坂人行天桥</t>
  </si>
  <si>
    <t>主道4，梯道5</t>
  </si>
  <si>
    <t>福马路长春人行天桥</t>
  </si>
  <si>
    <t>主道4，梯道4.7</t>
  </si>
  <si>
    <t>福马路浦墘人行天桥</t>
  </si>
  <si>
    <t>主道4，梯道2.5</t>
  </si>
  <si>
    <t>牛田溪-福马路-桥</t>
  </si>
  <si>
    <t>新厝河-福光路-桥</t>
  </si>
  <si>
    <t>福兴河-福光路-桥</t>
  </si>
  <si>
    <t>西凤路XK2+121桥</t>
  </si>
  <si>
    <t>光明港二支河-光明路桥</t>
  </si>
  <si>
    <t>马沙溪-坂中西路-桥</t>
  </si>
  <si>
    <t>厦坊溪-坂中西路-桥</t>
  </si>
  <si>
    <t>凤坂河-前屿西路-桥</t>
  </si>
  <si>
    <t>浦东河-后屿路-桥</t>
  </si>
  <si>
    <t>30~41</t>
  </si>
  <si>
    <t>福马路下院人行天桥</t>
  </si>
  <si>
    <t>主道4，西梯道3.3，东梯道2.3</t>
  </si>
  <si>
    <t>福马路K0+903.2桥</t>
  </si>
  <si>
    <t>福马路下院车行下穿通道</t>
  </si>
  <si>
    <t>福马路K1+720桥</t>
  </si>
  <si>
    <t>茶园人行天桥</t>
  </si>
  <si>
    <t>水头人行天桥</t>
  </si>
  <si>
    <t>岳前人行天桥</t>
  </si>
  <si>
    <t>福马路上下三环匝道桥</t>
  </si>
  <si>
    <t>竹屿人行天桥</t>
  </si>
  <si>
    <t>主桥5M；坡道3.1M</t>
  </si>
  <si>
    <t>站东路ZXK0+427人行天桥</t>
  </si>
  <si>
    <t>主桥：4.5；梯道3.2</t>
  </si>
  <si>
    <t>山北路延伸段K1+116箱涵</t>
  </si>
  <si>
    <t>箱涵</t>
  </si>
  <si>
    <t>山北路延伸段K1+941.8箱涵</t>
  </si>
  <si>
    <t>山北路延伸段K2+229.2箱涵</t>
  </si>
  <si>
    <t>站东路ZXK0+046.22桥</t>
  </si>
  <si>
    <t>站东路ZXK0+219.52桥</t>
  </si>
  <si>
    <t>马沙溪-审知路-桥</t>
  </si>
  <si>
    <t>马沙溪-龙头路-桥</t>
  </si>
  <si>
    <t>站东路ZXK1+041箱涵</t>
  </si>
  <si>
    <t>横屿路网纵五路K0+037桥</t>
  </si>
  <si>
    <t>化工河-横屿路-桥</t>
  </si>
  <si>
    <t>49.4~100.7</t>
  </si>
  <si>
    <t>站东路下穿通道（不含下穿铁路部分）</t>
  </si>
  <si>
    <t>主线14.85~22.85；匝道8.5+0.75+0.75</t>
  </si>
  <si>
    <t>三环义北人行天桥</t>
  </si>
  <si>
    <t>三环樟林人行天桥</t>
  </si>
  <si>
    <t>三环罗汉山出入口东天桥</t>
  </si>
  <si>
    <t>三环罗汉山出入口西天桥</t>
  </si>
  <si>
    <t>三环辅路跨福飞路高架桥</t>
  </si>
  <si>
    <t>园中路高架桥</t>
  </si>
  <si>
    <t>三环路站东高架桥</t>
  </si>
  <si>
    <t>左幅13~16.5；右幅19.75</t>
  </si>
  <si>
    <t>五里亭立交桥</t>
  </si>
  <si>
    <t>16,8.5,8</t>
  </si>
  <si>
    <t>东二环塔头-化工路高架桥(岳峰高架桥)</t>
  </si>
  <si>
    <t>福州市二环路-国货路高架桥(连潘高架桥)</t>
  </si>
  <si>
    <t>福州市东二环-福新高架桥(鼎屿高架桥)</t>
  </si>
  <si>
    <t>福州市二环路-华林路高架桥(斗门高架桥)</t>
  </si>
  <si>
    <t>化工路-三环接线段高架桥</t>
  </si>
  <si>
    <t>东北三环登云高架桥</t>
  </si>
  <si>
    <t>厦坊路K2+817高架桥</t>
  </si>
  <si>
    <t>金鸡山隧道上下匝道桥</t>
  </si>
  <si>
    <t>远洋路前横高架桥</t>
  </si>
  <si>
    <t>鹤林高架桥</t>
  </si>
  <si>
    <t>福飞北路斗顶高架桥</t>
  </si>
  <si>
    <t>湖东路隧道</t>
  </si>
  <si>
    <t>三环国货路互通立交桥</t>
  </si>
  <si>
    <t>板桥路K0+861.5桥</t>
  </si>
  <si>
    <t>晋安河直排闽江鳌港路桥</t>
  </si>
  <si>
    <t>外环路新店互通立交工程</t>
  </si>
  <si>
    <t>主线桥：18m
主线桥上下匝道AA/BB桥：8m
新店互通A/B匝道桥：9m
新店互通C/D匝道桥：10.5m</t>
  </si>
  <si>
    <t>汤斜溪支流-杨廷路-桥</t>
  </si>
  <si>
    <t>三环站东互通立交</t>
  </si>
  <si>
    <t>主线桥：18~19.264
A匝道：3.877~10.2
B匝道：5.844~11.2
C匝道：4.141~11.0
慢行W/E/N匝道：5.4~6.2</t>
  </si>
  <si>
    <t>三环火车北广场地下通道</t>
  </si>
  <si>
    <t>主通道6，梯坡道3.8</t>
  </si>
  <si>
    <t>坂中路K0+580人行天桥</t>
  </si>
  <si>
    <t>主桥4.5，梯道3.7</t>
  </si>
  <si>
    <t>1+280凤坂河桥</t>
  </si>
  <si>
    <t>57.47~83.84</t>
  </si>
  <si>
    <t>411园中溪-福新东路-桥</t>
  </si>
  <si>
    <t>412陈厝河-福新东路-桥</t>
  </si>
  <si>
    <t>414凤坂三支河-前横北路兴顺运输公司-桥</t>
  </si>
  <si>
    <t>418浦东河-福新东路福州台钻厂-桥</t>
  </si>
  <si>
    <t>425浦东河-福马路前屿邮电支局-桥</t>
  </si>
  <si>
    <t>428浦东河-连洋路-桥</t>
  </si>
  <si>
    <t>429浦东河-水上公园-桥</t>
  </si>
  <si>
    <t>434浦东二支河-福光南路-桥</t>
  </si>
  <si>
    <t>438磨洋河-福马路-桥</t>
  </si>
  <si>
    <t>534晋安四支河-利嘉路秀山中学-桥</t>
  </si>
  <si>
    <t>半山支路过人涵洞</t>
  </si>
  <si>
    <t>东浦南路0+113.99桥</t>
  </si>
  <si>
    <t>动物园路Ⅱ标0+715桥</t>
  </si>
  <si>
    <t>凤坂河二桥</t>
  </si>
  <si>
    <t>凤坂河七桥</t>
  </si>
  <si>
    <t>凤坂河三桥</t>
  </si>
  <si>
    <t>凤坂河十一桥</t>
  </si>
  <si>
    <t>合同包3：仓山片区定期检测桥梁</t>
  </si>
  <si>
    <t>工作内容</t>
  </si>
  <si>
    <t>螺洲大桥</t>
  </si>
  <si>
    <t>主桥:三塔自锚式悬索桥
其他:预应力砼箱梁</t>
  </si>
  <si>
    <t>6101米
(主桥:496米
北汊引桥:667米
龙祥岛:910米
中、南汊：1158米
南接线S203立交主桥：809米
龙祥岛A、B、C、D匝道：770米
南接线A、B、C匝道
：1291米</t>
  </si>
  <si>
    <t>35米</t>
  </si>
  <si>
    <t>外观检查（含塔、悬索等）、结构检测、索力检测、水下检测、辅助费用(脚手架、检测车、船舶、交通布控等）</t>
  </si>
  <si>
    <t>三江口大桥</t>
  </si>
  <si>
    <t>主桥：空腹式钢混组合体系连续梁桥</t>
  </si>
  <si>
    <t>第一联：副桥（71+9x83+71＝889）+第二联 主桥（71+83+123.5+240+123.5+83+71＝795）</t>
  </si>
  <si>
    <t>42.5米</t>
  </si>
  <si>
    <t>鼓山大桥南侧2号桥</t>
  </si>
  <si>
    <t>海峡会展中心下穿通道</t>
  </si>
  <si>
    <t>外观检查、结构检测、辅助费用(脚手架、检测车、船舶、交通布控等）</t>
  </si>
  <si>
    <t>金融学院下穿通道</t>
  </si>
  <si>
    <t>龙津浦河十二桥</t>
  </si>
  <si>
    <t>胪雷河-站前路-桥</t>
  </si>
  <si>
    <t>螺城路K3+713桥</t>
  </si>
  <si>
    <t>螺城路K4+743桥</t>
  </si>
  <si>
    <t>48.794~63.561</t>
  </si>
  <si>
    <t>美墩桥</t>
  </si>
  <si>
    <t>南江滨东段1号桥</t>
  </si>
  <si>
    <t>南江滨东段3号桥</t>
  </si>
  <si>
    <t>浦下河-霞洲路-桥</t>
  </si>
  <si>
    <t>浦下路K0+117桥</t>
  </si>
  <si>
    <t>浦下路K0+875桥</t>
  </si>
  <si>
    <t>浦下路K2+160桥</t>
  </si>
  <si>
    <t>霞洲路K0+214.225北侧桥(拓宽部分)</t>
  </si>
  <si>
    <t>迎宾路下穿通道</t>
  </si>
  <si>
    <t>跃进二支河桥</t>
  </si>
  <si>
    <t>梁式桥+拱式桥</t>
  </si>
  <si>
    <t>跃进河二桥</t>
  </si>
  <si>
    <t>跃进河一桥</t>
  </si>
  <si>
    <t>跃进支河四桥</t>
  </si>
  <si>
    <t>螺城路K3+105桥</t>
  </si>
  <si>
    <t>大坪路下穿通道</t>
  </si>
  <si>
    <t>螺城路K1+126.969桥</t>
  </si>
  <si>
    <t>螺城路K1+332箱涵</t>
  </si>
  <si>
    <t>螺城路K1+666.3桥</t>
  </si>
  <si>
    <t>螺城路K2+128箱涵</t>
  </si>
  <si>
    <t>螺城路K2+296.38桥</t>
  </si>
  <si>
    <t>螺城路K2+535盖板涵</t>
  </si>
  <si>
    <t>连江南路二桥</t>
  </si>
  <si>
    <t>连江南路三桥</t>
  </si>
  <si>
    <t>连江南路一桥</t>
  </si>
  <si>
    <t>龙津河-南台大道-桥</t>
  </si>
  <si>
    <t>龙津浦河九桥</t>
  </si>
  <si>
    <t>胪雷河-南三环路-桥</t>
  </si>
  <si>
    <t>48.42~48.53</t>
  </si>
  <si>
    <t>敖里路K0+033桥</t>
  </si>
  <si>
    <t>浦下河-后坂路-桥</t>
  </si>
  <si>
    <t>南台大道北段1号地下通道</t>
  </si>
  <si>
    <t>闭合框架</t>
  </si>
  <si>
    <t>通道5.2m,梯道4.5m</t>
  </si>
  <si>
    <t>南台大道北段2号地下通道</t>
  </si>
  <si>
    <t>连坂河-文山街-桥</t>
  </si>
  <si>
    <t>胪雷河-胪中路-桥</t>
  </si>
  <si>
    <t>五虎山隧道</t>
  </si>
  <si>
    <t>主洞17，辅洞10.25</t>
  </si>
  <si>
    <t>梧桐厝互通C匝道K0+587.62箱涵</t>
  </si>
  <si>
    <t>梧桐厝互通C匝道K0+365.475箱涵</t>
  </si>
  <si>
    <t>东岭路K2+143.036桥</t>
  </si>
  <si>
    <t>龙津河-朝阳南路-桥</t>
  </si>
  <si>
    <t>吴山河-环岛路-桥</t>
  </si>
  <si>
    <t>火车南站中央大道工程BK0+676.5桥</t>
  </si>
  <si>
    <t>火车南站中央大道工程K-1+970.5桥</t>
  </si>
  <si>
    <t>南江滨下穿温福铁路桥</t>
  </si>
  <si>
    <t>清凉路ZQK0+539.077桥</t>
  </si>
  <si>
    <t>富安路ZBK0+354.611桥</t>
  </si>
  <si>
    <t>南江滨东大道梁厝1#人行天桥</t>
  </si>
  <si>
    <t>梁厝河-南江滨东大道-桥</t>
  </si>
  <si>
    <t>环岛路湖际人行天桥</t>
  </si>
  <si>
    <t>南江滨下洋人行天桥</t>
  </si>
  <si>
    <t>螺城路AK0+843箱涵</t>
  </si>
  <si>
    <t>9.2</t>
  </si>
  <si>
    <t>映菊路-规划河道-桥</t>
  </si>
  <si>
    <t>跃进河-上湖路JXK0+101.5桥</t>
  </si>
  <si>
    <t>跃进河-北园路K1+240.5桥</t>
  </si>
  <si>
    <t>跃进二支河-潘墩路-桥</t>
  </si>
  <si>
    <t>南台大道义序路口车行下穿通道</t>
  </si>
  <si>
    <t>台屿河-半道路-桥</t>
  </si>
  <si>
    <t>胪中路K0+231桥</t>
  </si>
  <si>
    <t>台屿河-百花洲路-桥</t>
  </si>
  <si>
    <t>燕浦河-南江滨东大道-桥</t>
  </si>
  <si>
    <t>左幅25
右幅26.7</t>
  </si>
  <si>
    <t>南江滨东大道K8+069箱涵</t>
  </si>
  <si>
    <t>马杭洲-南江滨东大道-桥</t>
  </si>
  <si>
    <t>左幅26
右幅26</t>
  </si>
  <si>
    <t>南江滨东大道K14+696.03箱涵</t>
  </si>
  <si>
    <t>环岛路K1+515桥</t>
  </si>
  <si>
    <t>环岛路K1+798人行天桥</t>
  </si>
  <si>
    <t>主道4，梯坡道2.5</t>
  </si>
  <si>
    <t>环岛路K2+676桥</t>
  </si>
  <si>
    <t>环岛路K2+958人行天桥</t>
  </si>
  <si>
    <t>环岛路K3+043桥</t>
  </si>
  <si>
    <t>环岛路K3+857桥</t>
  </si>
  <si>
    <t>环岛路K4+219.3人行天桥</t>
  </si>
  <si>
    <t>主道5，梯坡道3.5</t>
  </si>
  <si>
    <t>环岛路K5+685人行天桥</t>
  </si>
  <si>
    <t>马杭洲河-燕山三路-桥</t>
  </si>
  <si>
    <t>南台大道(迎宾路-凤山路)高架桥</t>
  </si>
  <si>
    <t>白湖亭2支河-南台大道K1+391.8桥</t>
  </si>
  <si>
    <t>白湖亭2支河-南台大道K1+733桥</t>
  </si>
  <si>
    <t>南台大道3号地下通道</t>
  </si>
  <si>
    <t>南台大道4号地下通道</t>
  </si>
  <si>
    <t>连坂路K0+725.488桥</t>
  </si>
  <si>
    <t>跃进河-南台大道-桥</t>
  </si>
  <si>
    <t>52.5~60.45</t>
  </si>
  <si>
    <t>三江口车行下穿通道</t>
  </si>
  <si>
    <t>新洲路0+221.564桥</t>
  </si>
  <si>
    <t>25.66~37.10</t>
  </si>
  <si>
    <t>福峡路（一）黄山地下通道</t>
  </si>
  <si>
    <t>通道6.1M、梯道5.3M</t>
  </si>
  <si>
    <t>福峡路(二)地质医院地下通道</t>
  </si>
  <si>
    <t>福峡路（三）城门地下通道</t>
  </si>
  <si>
    <t>福峡路(五)三角埕地下通道</t>
  </si>
  <si>
    <t>福峡路(四)前锦地下通道</t>
  </si>
  <si>
    <t>福峡路(六)胪雷地下通道</t>
  </si>
  <si>
    <t>福峡路(七)石步地下通道</t>
  </si>
  <si>
    <t>福峡路(八)浚边地下通道</t>
  </si>
  <si>
    <t>站前地下通道</t>
  </si>
  <si>
    <t>主通道11.4；梯道6（11.5）</t>
  </si>
  <si>
    <t>东部办公区1号地下通道</t>
  </si>
  <si>
    <t>东部办公区2号地下通道</t>
  </si>
  <si>
    <t>福州市林浦路道路工程K2+560地道</t>
  </si>
  <si>
    <t>主通道5.6；梯道4.5</t>
  </si>
  <si>
    <t>上三路天桥</t>
  </si>
  <si>
    <t>火车南站广场高架桥</t>
  </si>
  <si>
    <t>A1:10;A2:13.5;CL:10;CR:8</t>
  </si>
  <si>
    <t>南三环路福厦高架桥</t>
  </si>
  <si>
    <t>左幅16.5；右幅17.5</t>
  </si>
  <si>
    <t>梧桐厝互通立交</t>
  </si>
  <si>
    <t>主线13，匝道10.5</t>
  </si>
  <si>
    <t>省道203立交桥</t>
  </si>
  <si>
    <t>环岛路纵三高架桥</t>
  </si>
  <si>
    <t>环岛路福峡高架桥</t>
  </si>
  <si>
    <t>站前路立交A匝道桥</t>
  </si>
  <si>
    <t>10~18.5</t>
  </si>
  <si>
    <t>林浦互通</t>
  </si>
  <si>
    <t>主线：25.5~28m
其余：8.5~9m</t>
  </si>
  <si>
    <t xml:space="preserve">三环路福泉互通立交 </t>
  </si>
  <si>
    <t>东、西主线16.5；匝道8.5~10.5；西涵16.95；东涵17.82</t>
  </si>
  <si>
    <t>环岛路螺洲互通立交</t>
  </si>
  <si>
    <t>环岛路帝封江大桥</t>
  </si>
  <si>
    <t>跃进河-金浦路-桥</t>
  </si>
  <si>
    <t>317A跃进支河-连江南路-桥</t>
  </si>
  <si>
    <t>东部办公区纵二桥</t>
  </si>
  <si>
    <t>东部办公区纵三桥</t>
  </si>
  <si>
    <t>福峡路K3+310桥</t>
  </si>
  <si>
    <t>福峡路K3+798桥</t>
  </si>
  <si>
    <t>福峡路K4+865.68桥</t>
  </si>
  <si>
    <t>福峡路K5+776桥</t>
  </si>
  <si>
    <t>福峡路K6+920桥</t>
  </si>
  <si>
    <t>福峡路K7+628.865桥</t>
  </si>
  <si>
    <t>福州市林浦路道路工程K2+268.8桥</t>
  </si>
  <si>
    <t>福州市南江滨道路工程0+775.91桥</t>
  </si>
  <si>
    <t>港头河-南江滨大道-桥</t>
  </si>
  <si>
    <t>公园东路0+006.12桥</t>
  </si>
  <si>
    <t>合同包4：金山片区定期检测桥梁</t>
  </si>
  <si>
    <t>浦上大桥</t>
  </si>
  <si>
    <t>主桥:三塔单索预应力砼梁斜拉桥
东、西引桥:预应力砼箱梁</t>
  </si>
  <si>
    <t>1464米
(主桥:364米
东引桥:750米
西引桥:350米
)</t>
  </si>
  <si>
    <t>含引桥，不含东桥头立交；
斜拉索24根;除水下探摸增加E4-E14墩之间上下游30米河床地形扫测</t>
  </si>
  <si>
    <t>尤溪洲大桥</t>
  </si>
  <si>
    <t>主桥:预应力砼空腹式刚架拱桥
引桥及匝道:预应力砼箱梁</t>
  </si>
  <si>
    <t>1465米
(主桥:280米
北引桥:390米
南引桥:570米
A匝道:225米
B匝道:225米)</t>
  </si>
  <si>
    <t>31.1米</t>
  </si>
  <si>
    <t>金山大桥</t>
  </si>
  <si>
    <t>主桥:预应力砼连续刚构+预应力砼T梁
北引桥:预应力砼箱梁
南引桥:预应力砼箱梁+T梁</t>
  </si>
  <si>
    <t>1235米
(主桥:790米
北引桥:245米
南引桥:200米)</t>
  </si>
  <si>
    <t>19.5米</t>
  </si>
  <si>
    <t>淮安大桥</t>
  </si>
  <si>
    <t xml:space="preserve">主桥:双塔双索面钢-砼混合斜拉桥
</t>
  </si>
  <si>
    <t xml:space="preserve">
主桥:640米
</t>
  </si>
  <si>
    <t>40米</t>
  </si>
  <si>
    <t>外观检查（含塔、斜拉索等）、结构检测、索力检测、、水下检测、辅助费用(脚手架、检测车、船舶、交通布控等）</t>
  </si>
  <si>
    <t>不含永丰互通；
斜拉索128根</t>
  </si>
  <si>
    <t>金洲南路K0+065.38桥</t>
  </si>
  <si>
    <t>金洲南路K1+770.88桥</t>
  </si>
  <si>
    <t>闽江大道3+420.84桥</t>
  </si>
  <si>
    <t>41.3m-47.5m</t>
  </si>
  <si>
    <t>浦上路-洪湾河-桥</t>
  </si>
  <si>
    <t>洋洽河四桥</t>
  </si>
  <si>
    <t>454金山一河-金祥路-桥</t>
  </si>
  <si>
    <t>34.39-55.18</t>
  </si>
  <si>
    <t>456金山一河-中国工商银行-桥</t>
  </si>
  <si>
    <t>459金山一河-金洲南路金山小学-桥</t>
  </si>
  <si>
    <t>461金山一河-建新大道-桥</t>
  </si>
  <si>
    <t>462金山一河-洪湾路-桥</t>
  </si>
  <si>
    <t>北50.004m、南68.403m</t>
  </si>
  <si>
    <t>466金山二河-建新大道-桥</t>
  </si>
  <si>
    <t>48.5m</t>
  </si>
  <si>
    <t>471金山三河-建新大道上雁-桥</t>
  </si>
  <si>
    <t>498金山四河-聚龙路金山大桥下-桥</t>
  </si>
  <si>
    <t>499金山四河-金山大道-桥</t>
  </si>
  <si>
    <t>511金山五河-星网锐捷科技园-桥</t>
  </si>
  <si>
    <t>512金山五河-金山工业区橘园洲服务中心-桥</t>
  </si>
  <si>
    <t>洪塘路K0+057.32桥</t>
  </si>
  <si>
    <t>洪塘路K0+631.9接长盖板涵</t>
  </si>
  <si>
    <t>洪湾路K0+456</t>
  </si>
  <si>
    <t>洪湾路K1+063</t>
  </si>
  <si>
    <t>26.5m-33.5m</t>
  </si>
  <si>
    <t>金达路K0+343.7桥</t>
  </si>
  <si>
    <t>金榕路0+335.04桥</t>
  </si>
  <si>
    <t>金榕南路K0+641桥</t>
  </si>
  <si>
    <t>32.096～32.308</t>
  </si>
  <si>
    <t>金榕南路K1+245桥</t>
  </si>
  <si>
    <t>金山大道道路工程2号桥</t>
  </si>
  <si>
    <t>20m-22.3m</t>
  </si>
  <si>
    <t>金山大道道路工程Z0+204.64涵洞</t>
  </si>
  <si>
    <t>金山橘园林洲路（滨园路含滨园北路）桥梁工程</t>
  </si>
  <si>
    <t>金山橘园林洲路1标段0+359桥</t>
  </si>
  <si>
    <t>金山一河-金榕路蓉城广场-桥</t>
  </si>
  <si>
    <t>林洲西路0+502桥</t>
  </si>
  <si>
    <t>芦滨路2+619.2桥</t>
  </si>
  <si>
    <t>芦滨路3+203桥</t>
  </si>
  <si>
    <t>麦顶融信小学桥</t>
  </si>
  <si>
    <t>27.112~57.162</t>
  </si>
  <si>
    <t>闽江大道阵坂水闸桥</t>
  </si>
  <si>
    <t>浦上河-金洲南路-桥</t>
  </si>
  <si>
    <t>上下店路K0+097车行地道</t>
  </si>
  <si>
    <t>上下店路K0+152.6车行地道</t>
  </si>
  <si>
    <t>三环洪塘K25+483涵洞</t>
  </si>
  <si>
    <t>三环洪塘K26+100涵洞</t>
  </si>
  <si>
    <t>杨周西路-流花溪-桥</t>
  </si>
  <si>
    <t>483洋洽支河-二环路西匝道-桥</t>
  </si>
  <si>
    <t>492跃进河-二环路-桥</t>
  </si>
  <si>
    <t>三环周宅排涝站6+999.4桥</t>
  </si>
  <si>
    <t>三环周宅排涝站7+005.9桥</t>
  </si>
  <si>
    <t>三环路一期2+533.34桥</t>
  </si>
  <si>
    <t>三环路一期2+925.34桥</t>
  </si>
  <si>
    <t>金洪支路K0+135.9桥</t>
  </si>
  <si>
    <t>55.957(43.307)</t>
  </si>
  <si>
    <t>448洋洽河-二环路-桥</t>
  </si>
  <si>
    <t>482洋洽支河-二环路东匝道-桥</t>
  </si>
  <si>
    <t>飞凤河-凤冠路-桥</t>
  </si>
  <si>
    <t>台屿河-三环路K0+331-桥</t>
  </si>
  <si>
    <t>金山大道K0+511.545天桥</t>
  </si>
  <si>
    <t>洪湾河-潘厝路-桥</t>
  </si>
  <si>
    <t>台屿河-洪湾南路延伸段-桥</t>
  </si>
  <si>
    <t>奥体路车行下穿</t>
  </si>
  <si>
    <t>金塘支路桥</t>
  </si>
  <si>
    <t>上下店路延伸段K0+402.5桥</t>
  </si>
  <si>
    <t>浦上河-凤冈路-桥</t>
  </si>
  <si>
    <t>洋洽河-新颐路-桥</t>
  </si>
  <si>
    <t>金塘路K0+52.1桥</t>
  </si>
  <si>
    <t>金塘路K0+110.5桥</t>
  </si>
  <si>
    <t>A2标段3+420地道</t>
  </si>
  <si>
    <t>常规定检、辅助费用(脚手架、浮船、交通布控等）</t>
  </si>
  <si>
    <t>奥体路K0+054桥</t>
  </si>
  <si>
    <t>46.5~50.374</t>
  </si>
  <si>
    <t>盘屿路下穿通道</t>
  </si>
  <si>
    <t>台屿河-凤山路-桥</t>
  </si>
  <si>
    <t>三环橘园洲水闸地下通道</t>
  </si>
  <si>
    <t>通道6.1M、梯道4.1M/3.9M</t>
  </si>
  <si>
    <t>三环华润橡树湾地下通道</t>
  </si>
  <si>
    <t>三环一期4号地下通道</t>
  </si>
  <si>
    <t>通道5M、梯道4.1M/14M</t>
  </si>
  <si>
    <t>三环洪塘水闸地下通道</t>
  </si>
  <si>
    <t>通道10M、梯道4.1M/6M</t>
  </si>
  <si>
    <t>三环浦上大桥西地下通道</t>
  </si>
  <si>
    <t>6~6.9</t>
  </si>
  <si>
    <t>三环浦上大桥东地下通道</t>
  </si>
  <si>
    <t>三环一期1号地下通道</t>
  </si>
  <si>
    <t>通道7.1M、梯道4.8M</t>
  </si>
  <si>
    <t>三环一期2号地下通道</t>
  </si>
  <si>
    <t>通道8.2M、梯道4.8M/14.91M</t>
  </si>
  <si>
    <t>三环一期3号地下通道</t>
  </si>
  <si>
    <t>三环红树林地下通道</t>
  </si>
  <si>
    <t>通道6.1M、梯道5M/7M</t>
  </si>
  <si>
    <t>西三环淮安半岛1号地道</t>
  </si>
  <si>
    <t>主通道6.1；梯道3.9</t>
  </si>
  <si>
    <t>西三环淮安半岛2号地道</t>
  </si>
  <si>
    <t>闽江大道（中院）地下通道</t>
  </si>
  <si>
    <t>闽江大道（区委）地下通道</t>
  </si>
  <si>
    <t>闽江大道（金山大厦）地下通道</t>
  </si>
  <si>
    <t>浦上大道(金榕南)地下通道</t>
  </si>
  <si>
    <t>主通道5；坡道4.8</t>
  </si>
  <si>
    <t>浦上大道(高宅)地下通道</t>
  </si>
  <si>
    <t>主通道5；坡道4</t>
  </si>
  <si>
    <t>二环三期A8标4+340人行天桥（坊兜天桥）</t>
  </si>
  <si>
    <t>拱式桥（吊杆拱桥）</t>
  </si>
  <si>
    <t>三环路淮安半岛天桥</t>
  </si>
  <si>
    <t>主桥9.8；梯道3.5</t>
  </si>
  <si>
    <t>三环路洪塘人行天桥</t>
  </si>
  <si>
    <t>二环三期A3标高架桥(上渡高架桥)</t>
  </si>
  <si>
    <t>二环三期A5标高架桥(双湖高架桥)</t>
  </si>
  <si>
    <t>三环一期凤山高架桥</t>
  </si>
  <si>
    <t>福湾路主线高架桥</t>
  </si>
  <si>
    <t>西三环永丰互通立交</t>
  </si>
  <si>
    <t>三环路洪塘互通立交桥</t>
  </si>
  <si>
    <t>浦上大桥东互通立交桥</t>
  </si>
  <si>
    <t>上下店路K0+190高架桥</t>
  </si>
  <si>
    <t>三环路淮安高架桥</t>
  </si>
  <si>
    <t>左幅13；右幅13</t>
  </si>
  <si>
    <t>聚龙路互通立交桥</t>
  </si>
  <si>
    <t>尤溪洲北桥头互通立交桥</t>
  </si>
  <si>
    <t>金山大桥北互通立交</t>
  </si>
  <si>
    <t>三环湾边互通立交</t>
  </si>
  <si>
    <t>橘园洲大桥东桥头A匝道桥</t>
  </si>
  <si>
    <t>橘园洲大桥东桥头D匝道桥</t>
  </si>
  <si>
    <t>双湖互通立交桥</t>
  </si>
  <si>
    <t>二环三期A6标高架桥(齐安高架桥)</t>
  </si>
  <si>
    <t>二环三期A8标高架桥(南台大道高架桥)</t>
  </si>
  <si>
    <t>二环三期A6标5+228.42跨线桥</t>
  </si>
  <si>
    <t>南二环白湖亭高架桥</t>
  </si>
  <si>
    <t>二环三期A7标6+690天桥</t>
  </si>
  <si>
    <t>二环三期A7标7+400天桥</t>
  </si>
  <si>
    <t>主桥5.0，梯道3.5</t>
  </si>
  <si>
    <t>A8标段8+360地道</t>
  </si>
  <si>
    <t>主通道6.1两侧坡道4.1</t>
  </si>
  <si>
    <t>六中地下通道</t>
  </si>
  <si>
    <t>313A跃进河-二环路桥</t>
  </si>
  <si>
    <t>跃进河-东岭路-桥</t>
  </si>
  <si>
    <t>金洲南路、盖山西路A标段</t>
  </si>
  <si>
    <t>35.8m~55.8m</t>
  </si>
  <si>
    <t>齐三路桥</t>
  </si>
  <si>
    <t>马洲河-仁山路-桥</t>
  </si>
  <si>
    <t>马洲二支河-天水路-桥</t>
  </si>
  <si>
    <t>三环二期义序河桥</t>
  </si>
  <si>
    <t>三环二期义序河规划路高架桥</t>
  </si>
  <si>
    <t>三环二期帝封江大桥</t>
  </si>
  <si>
    <t>白湖亭-南台大道1#桥</t>
  </si>
  <si>
    <t>白湖亭-南台大道2#桥</t>
  </si>
  <si>
    <t>白湖亭-南台大道3#桥</t>
  </si>
  <si>
    <t>白湖亭支河-南台大道-桥</t>
  </si>
  <si>
    <t>螺洲河-南台大道1#桥</t>
  </si>
  <si>
    <t>螺洲河-南台大道2#桥</t>
  </si>
  <si>
    <t>螺洲互通1号U型地道</t>
  </si>
  <si>
    <t>螺洲互通2号U型地道</t>
  </si>
  <si>
    <t>三环二期白湖亭中桥</t>
  </si>
  <si>
    <t>南三环螺洲互通立交</t>
  </si>
  <si>
    <t>广福路K0+702.521桥</t>
  </si>
  <si>
    <t>东岭路（奥体）地下通道</t>
  </si>
  <si>
    <t>主道6.5，梯坡道4</t>
  </si>
  <si>
    <t>南三环木排江大桥</t>
  </si>
  <si>
    <t>南三环马洲江大桥</t>
  </si>
  <si>
    <t>南三环吴山河大桥</t>
  </si>
  <si>
    <t>葛屿新苑周边道路过水箱涵</t>
  </si>
  <si>
    <t>环岛路K17+340地下通道</t>
  </si>
  <si>
    <t>主桥6.1，梯道4.1</t>
  </si>
  <si>
    <t>环岛路K17+900地下通道</t>
  </si>
  <si>
    <t>环岛路K18+840地下通道</t>
  </si>
  <si>
    <t>环岛路HDK0+015地下通道</t>
  </si>
  <si>
    <t>447洋洽河-二环路半道-桥</t>
  </si>
  <si>
    <t>449洋洽河-尤溪洲大桥东匝道-桥</t>
  </si>
  <si>
    <t>450洋洽河-尤溪洲大桥西匝道-桥</t>
  </si>
  <si>
    <t>472浦上一河-浦上路朱宅-桥</t>
  </si>
  <si>
    <t>474浦上一河-建新南路-桥</t>
  </si>
  <si>
    <t>40m</t>
  </si>
  <si>
    <t>477浦上一河-洪湾路-桥</t>
  </si>
  <si>
    <t>478浦上二河-杨周路鑫光塑胶模具-桥</t>
  </si>
  <si>
    <t>480浦上一河-浦上路后港-桥</t>
  </si>
  <si>
    <t>凤山一支路桥</t>
  </si>
  <si>
    <t>福湾路K1+343桥</t>
  </si>
  <si>
    <t>50.80m~84.40m</t>
  </si>
  <si>
    <t>建新南路2+732.59桥</t>
  </si>
  <si>
    <t>盖山西路F标3+380.91桥</t>
  </si>
  <si>
    <t>市管道路边坡、挡墙设施基本情况表</t>
  </si>
  <si>
    <t>道路名称</t>
  </si>
  <si>
    <t>具体位置</t>
  </si>
  <si>
    <t>所属片区</t>
  </si>
  <si>
    <t>边坡</t>
  </si>
  <si>
    <t>挡墙等支护结构</t>
  </si>
  <si>
    <t>长度（m)</t>
  </si>
  <si>
    <t>高度（m)</t>
  </si>
  <si>
    <t>支护方式</t>
  </si>
  <si>
    <t>结构型式</t>
  </si>
  <si>
    <t>梅峰支路</t>
  </si>
  <si>
    <t>二环-梅峰路口</t>
  </si>
  <si>
    <t>鼓楼</t>
  </si>
  <si>
    <t>重力式挡墙</t>
  </si>
  <si>
    <t>0.5-3</t>
  </si>
  <si>
    <t>梅峰路（瑞达巷~梁厝路）</t>
  </si>
  <si>
    <t>瑞达巷口</t>
  </si>
  <si>
    <t>0.5-5.5</t>
  </si>
  <si>
    <t>梁厝路</t>
  </si>
  <si>
    <t>梅峰路-金牛山公园</t>
  </si>
  <si>
    <t>0.5-7</t>
  </si>
  <si>
    <t>乌山路（市政府~乌山立交）</t>
  </si>
  <si>
    <t>市政府~乌山立交</t>
  </si>
  <si>
    <t>乌山路（白马路上坡乌山路）</t>
  </si>
  <si>
    <t>白马路上坡乌山路</t>
  </si>
  <si>
    <t>0-2.5</t>
  </si>
  <si>
    <t>乌山路防空洞</t>
  </si>
  <si>
    <t>乌山立交桥下</t>
  </si>
  <si>
    <t>3-4</t>
  </si>
  <si>
    <t>白马北路（乌山路~灵响路）</t>
  </si>
  <si>
    <t>乌山小学</t>
  </si>
  <si>
    <t>1.2-3</t>
  </si>
  <si>
    <t>植物防护</t>
  </si>
  <si>
    <t>1.5</t>
  </si>
  <si>
    <t>象山隧道口</t>
  </si>
  <si>
    <t>南、北隧道口两侧</t>
  </si>
  <si>
    <t>3-7.5</t>
  </si>
  <si>
    <t>西二环北路（大梦山小区段）</t>
  </si>
  <si>
    <t>大梦山小区</t>
  </si>
  <si>
    <t>7</t>
  </si>
  <si>
    <t>西二环北路（后县路口）</t>
  </si>
  <si>
    <t>后县路口</t>
  </si>
  <si>
    <t>2.5-4</t>
  </si>
  <si>
    <t>江厝西路（天泉路~五凤山名居）</t>
  </si>
  <si>
    <t>天泉路~五凤山名居</t>
  </si>
  <si>
    <t>0.56-3.85</t>
  </si>
  <si>
    <t>江厝西路（福飞路~天泉路）</t>
  </si>
  <si>
    <t>射击运动中心</t>
  </si>
  <si>
    <t>2-4</t>
  </si>
  <si>
    <t>天泉路</t>
  </si>
  <si>
    <t>江厝路~天元花园</t>
  </si>
  <si>
    <t>0.5-8</t>
  </si>
  <si>
    <t>鼓屏路（省卫生厅北侧）</t>
  </si>
  <si>
    <t>省卫生厅北侧</t>
  </si>
  <si>
    <t>福飞南路(二环~铜盘)</t>
  </si>
  <si>
    <t>绿化管理处</t>
  </si>
  <si>
    <t>60</t>
  </si>
  <si>
    <t>绿化管理处对面</t>
  </si>
  <si>
    <t>8</t>
  </si>
  <si>
    <t>龙腰路对面</t>
  </si>
  <si>
    <t>30</t>
  </si>
  <si>
    <t>25</t>
  </si>
  <si>
    <t>北二环西路（福飞南路~崎上路）</t>
  </si>
  <si>
    <t>长冠城对面</t>
  </si>
  <si>
    <t>杨桥中路（工业路~二环路）</t>
  </si>
  <si>
    <t>茶山苑</t>
  </si>
  <si>
    <t>杨桥西路（江滨大道~西河路）</t>
  </si>
  <si>
    <t>洪山小学</t>
  </si>
  <si>
    <t>洪甘路（洪山桥小区侧）</t>
  </si>
  <si>
    <t>洪山桥小区侧</t>
  </si>
  <si>
    <t>3-25</t>
  </si>
  <si>
    <t>洪甘路（梅亭路~原厝路）</t>
  </si>
  <si>
    <t>梅亭路~原厝路</t>
  </si>
  <si>
    <t>0.5-2.2</t>
  </si>
  <si>
    <t>洪甘路（原厝路~福建工贸学校）</t>
  </si>
  <si>
    <t>原厝路~福建工贸学校</t>
  </si>
  <si>
    <t>0.5-2.5</t>
  </si>
  <si>
    <t>洪甘路（福建工贸学校~文山里泵站公交站）</t>
  </si>
  <si>
    <t>福建工贸学校~文山里泵站公交站</t>
  </si>
  <si>
    <t>3.5-7.5</t>
  </si>
  <si>
    <t>洪甘路（文山里泵站公交站~软件园）</t>
  </si>
  <si>
    <t>文山里泵站公交站~软件园</t>
  </si>
  <si>
    <t>锚杆框架</t>
  </si>
  <si>
    <t>洪甘路（软件园）</t>
  </si>
  <si>
    <t>文山里公交站</t>
  </si>
  <si>
    <t>江滨东大道（魁岐高架以东）</t>
  </si>
  <si>
    <t>魁岐高架以东</t>
  </si>
  <si>
    <t>马尾</t>
  </si>
  <si>
    <t>北江滨大道（西二环~白马路）</t>
  </si>
  <si>
    <t>西二环~白马路</t>
  </si>
  <si>
    <t>台江</t>
  </si>
  <si>
    <t>0.3-3.75</t>
  </si>
  <si>
    <t>福州市鳌港路（六一路-鳌兴路）道路工程第一标段</t>
  </si>
  <si>
    <t>连江路-光明港苑</t>
  </si>
  <si>
    <t>3-3.5</t>
  </si>
  <si>
    <t>蛤埕路</t>
  </si>
  <si>
    <t>五一路-琼东河桥</t>
  </si>
  <si>
    <t>白马南路（福四中段）</t>
  </si>
  <si>
    <t>福四中门口</t>
  </si>
  <si>
    <t>4.5-9</t>
  </si>
  <si>
    <t>白马南路（南禅山）</t>
  </si>
  <si>
    <t>南禅山</t>
  </si>
  <si>
    <t>1.6-6</t>
  </si>
  <si>
    <t>八一七中路（工业路~秋龙路）</t>
  </si>
  <si>
    <t>省人民医院段</t>
  </si>
  <si>
    <t>八一七中路（铺前顶路~工业路）</t>
  </si>
  <si>
    <t>台江区委机关宿舍</t>
  </si>
  <si>
    <t>2.5-8</t>
  </si>
  <si>
    <t>福州市西庄小区周边道路工程二标段</t>
  </si>
  <si>
    <t>盛世新城美乐幼儿园-赤星村委</t>
  </si>
  <si>
    <t>晋安</t>
  </si>
  <si>
    <t>2.61-6.71</t>
  </si>
  <si>
    <t>悬臂式挡墙</t>
  </si>
  <si>
    <t>11.55-12.41</t>
  </si>
  <si>
    <t>福州市三环路东北段B段道路工程(第VII标段)挡土墙工程</t>
  </si>
  <si>
    <t>东山苗圃至琴亭</t>
  </si>
  <si>
    <t>0.91-10.62</t>
  </si>
  <si>
    <t>福州市三环路东北段A段道路工程（第Ⅰ标段）(东山苗圃至鳌峰路)挡土墙</t>
  </si>
  <si>
    <t>东山苗圃至鳌峰路</t>
  </si>
  <si>
    <t>3.5-10</t>
  </si>
  <si>
    <t>拱形人字骨架</t>
  </si>
  <si>
    <t>0.9-9.83</t>
  </si>
  <si>
    <t>福州市三环路东北段B段桥梁(第III标段)挡土墙</t>
  </si>
  <si>
    <t>湖前河到义井</t>
  </si>
  <si>
    <t>1.04-5.67</t>
  </si>
  <si>
    <t>福马路  挡墙工程</t>
  </si>
  <si>
    <t>肿瘤医院-凤坂河</t>
  </si>
  <si>
    <t>1.72-2.94</t>
  </si>
  <si>
    <t>福州市三环北路东北段B段道路工程第17标段</t>
  </si>
  <si>
    <t>北三环合福高铁桥下-大夫岭公交站</t>
  </si>
  <si>
    <t>2.0-9.0</t>
  </si>
  <si>
    <t>东浦路挡土墙</t>
  </si>
  <si>
    <t>琴亭桥下-站西路口</t>
  </si>
  <si>
    <t>1.15-6.69</t>
  </si>
  <si>
    <t>福州市山前路（秀峰路至山北路段）道路工程</t>
  </si>
  <si>
    <t>秀峰路至山北路段</t>
  </si>
  <si>
    <t>2.0-3.0</t>
  </si>
  <si>
    <t>站东路</t>
  </si>
  <si>
    <t>跨沁河路段</t>
  </si>
  <si>
    <t>2.0-4.27</t>
  </si>
  <si>
    <t>福州市山北路延伸段道路工程</t>
  </si>
  <si>
    <t>涧田路-新店外环路</t>
  </si>
  <si>
    <t>2.3-3.8</t>
  </si>
  <si>
    <t>福建省人才限价房周边道路工程</t>
  </si>
  <si>
    <t>省人才公寓门口</t>
  </si>
  <si>
    <t>5.0-11.0</t>
  </si>
  <si>
    <t>锚杆喷射混凝土防护边坡</t>
  </si>
  <si>
    <t>2.3-5.2</t>
  </si>
  <si>
    <t>鹤林路</t>
  </si>
  <si>
    <t>上垱路-晋安体育馆</t>
  </si>
  <si>
    <t>7.0-8.0</t>
  </si>
  <si>
    <t>夏坊路挡墙</t>
  </si>
  <si>
    <t>山北路-西园路</t>
  </si>
  <si>
    <t>4.85-8.2</t>
  </si>
  <si>
    <t>2.0-13.8</t>
  </si>
  <si>
    <t>站西路挡墙</t>
  </si>
  <si>
    <t>碧桂园-三环路口</t>
  </si>
  <si>
    <t>8.9-10.4</t>
  </si>
  <si>
    <t>抗滑桩+锚索</t>
  </si>
  <si>
    <t>福飞路下穿</t>
  </si>
  <si>
    <t>东浦路口-三环</t>
  </si>
  <si>
    <t>1.0-6</t>
  </si>
  <si>
    <t>埔挡路</t>
  </si>
  <si>
    <t>三盛拾光里-建发领墅</t>
  </si>
  <si>
    <t>塔头路</t>
  </si>
  <si>
    <t>宾测仪器-化工河</t>
  </si>
  <si>
    <t>4.5～5.3</t>
  </si>
  <si>
    <t>西园路</t>
  </si>
  <si>
    <t>涧田路-涧山巷</t>
  </si>
  <si>
    <t>5.0-9</t>
  </si>
  <si>
    <t>涧田路</t>
  </si>
  <si>
    <t>福州教育学院附属第二中学侧</t>
  </si>
  <si>
    <t>6～10</t>
  </si>
  <si>
    <t>北三环路</t>
  </si>
  <si>
    <t>福州第七中学侧</t>
  </si>
  <si>
    <t>1.2～5.2</t>
  </si>
  <si>
    <t>李厝山路道路工程</t>
  </si>
  <si>
    <t>仓山中医院-兰花园</t>
  </si>
  <si>
    <t>仓山</t>
  </si>
  <si>
    <t>1.3-5</t>
  </si>
  <si>
    <t>扶壁式挡墙</t>
  </si>
  <si>
    <t>9.1-10</t>
  </si>
  <si>
    <t>1.4-4.6</t>
  </si>
  <si>
    <t>福州市拓福建材市场路口改造工程</t>
  </si>
  <si>
    <t>龙福机电市场-拓福建材市场</t>
  </si>
  <si>
    <t>福州市螺福路道路工程第一标段（南三环路至螺城路出口改造工程）</t>
  </si>
  <si>
    <t>南三环路螺城路出口</t>
  </si>
  <si>
    <t>1.5-2</t>
  </si>
  <si>
    <t>连坂路</t>
  </si>
  <si>
    <t>连坂路靠三环辅路口</t>
  </si>
  <si>
    <t>0.65-7.07</t>
  </si>
  <si>
    <t>盖山路挡墙</t>
  </si>
  <si>
    <t>二环-东岭路</t>
  </si>
  <si>
    <t>1.45-9.57</t>
  </si>
  <si>
    <t>2.03-9.57</t>
  </si>
  <si>
    <t>2.38-10.43</t>
  </si>
  <si>
    <t>福州市南江滨东大道延伸段及绿化配套工程（第I标段）</t>
  </si>
  <si>
    <t>魁浦-海峡艺术中心</t>
  </si>
  <si>
    <t>福州市东区螺城路道路工程</t>
  </si>
  <si>
    <t>站前路-南站建材市场</t>
  </si>
  <si>
    <t>2.0-5.0</t>
  </si>
  <si>
    <t>螺洲互通辅道</t>
  </si>
  <si>
    <t>国仕府-省信息学院</t>
  </si>
  <si>
    <t>福州市三环二期工程TW1.3标段（福泉互通辅路）</t>
  </si>
  <si>
    <t>福泉高速-车管所</t>
  </si>
  <si>
    <t>2.0-10</t>
  </si>
  <si>
    <t>鹭岭路</t>
  </si>
  <si>
    <t>南二环-十字亭路口</t>
  </si>
  <si>
    <t>3.5-9.5</t>
  </si>
  <si>
    <t>仓前路龙潭角</t>
  </si>
  <si>
    <t>龙潭角公交站旁</t>
  </si>
  <si>
    <t>浦下路挡墙</t>
  </si>
  <si>
    <t>潘墩新城-霞洲路</t>
  </si>
  <si>
    <t>1.0-2.5</t>
  </si>
  <si>
    <t>三江路护坡</t>
  </si>
  <si>
    <t>三江口隧道口（西侧）</t>
  </si>
  <si>
    <t>3.8-8</t>
  </si>
  <si>
    <t>南二环</t>
  </si>
  <si>
    <t>湖胶天桥-中航油加油站</t>
  </si>
  <si>
    <t>1.0-5.0</t>
  </si>
  <si>
    <t>齐安路-首山</t>
  </si>
  <si>
    <t>首山天桥-省第二高级技工学校</t>
  </si>
  <si>
    <t>2.0-6.0</t>
  </si>
  <si>
    <t>上三路（华南新村段）</t>
  </si>
  <si>
    <t>华南新村-上三路天桥</t>
  </si>
  <si>
    <t>1.5-6.0</t>
  </si>
  <si>
    <t>淮安路道路工程</t>
  </si>
  <si>
    <t>气象站路口至上下店路</t>
  </si>
  <si>
    <t>金山</t>
  </si>
  <si>
    <t>1.5-12</t>
  </si>
  <si>
    <t>上下店路延伸段道路工程</t>
  </si>
  <si>
    <t>8.0-24.0</t>
  </si>
  <si>
    <t>3.0-6.0</t>
  </si>
  <si>
    <t>湾边互通</t>
  </si>
  <si>
    <t>上店路口-淮安路口</t>
  </si>
  <si>
    <t>6.2-13.7</t>
  </si>
  <si>
    <t>西三环</t>
  </si>
  <si>
    <t>洪塘立交桥旁</t>
  </si>
  <si>
    <t>合计：一共59处，大于3米以上 10处;大于7米以上23 处</t>
  </si>
  <si>
    <t>注：支护方式包括：挡土墙、锚杆、挂网、喷射砼、浆砌片石等。</t>
  </si>
  <si>
    <t>2023-2024年巡检费用测算</t>
  </si>
  <si>
    <t>分区</t>
  </si>
  <si>
    <t>巡检频率</t>
  </si>
  <si>
    <t>座数</t>
  </si>
  <si>
    <t>巡视长度（m）</t>
  </si>
  <si>
    <t>单价
（元/km）</t>
  </si>
  <si>
    <t>月巡检费（元）</t>
  </si>
  <si>
    <t>年巡检费（元）</t>
  </si>
  <si>
    <t>一片区</t>
  </si>
  <si>
    <t>一天一检（跨江桥）</t>
  </si>
  <si>
    <t>一周两检</t>
  </si>
  <si>
    <t>一周一检（挡墙边坡）</t>
  </si>
  <si>
    <t>二片区</t>
  </si>
  <si>
    <t>三片区</t>
  </si>
  <si>
    <t>四片区</t>
  </si>
  <si>
    <t>2023年检测汇总表</t>
  </si>
  <si>
    <t>合同包号</t>
  </si>
  <si>
    <t>检测费用（元）</t>
  </si>
  <si>
    <t>巡视费用（元）</t>
  </si>
  <si>
    <t>标段合计</t>
  </si>
  <si>
    <t>合同包1</t>
  </si>
  <si>
    <t>合同包2</t>
  </si>
  <si>
    <t>合同包3</t>
  </si>
  <si>
    <t>合同包4</t>
  </si>
  <si>
    <t>说明：本次检测费用+巡视费用合计9939452元。
另：对有缺损或没有编号桥墩的进行统一安装，包干价50元/面（包含主材、制作安装、措施等费用），数量按实计价，桥墩牌外观要求详见附图)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</si>
</sst>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12" fillId="0" borderId="0" xfId="52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2"/>
  <sheetViews>
    <sheetView workbookViewId="0">
      <selection activeCell="N10" sqref="N10"/>
    </sheetView>
  </sheetViews>
  <sheetFormatPr defaultColWidth="9" defaultRowHeight="12" outlineLevelCol="7"/>
  <cols>
    <col min="1" max="1" width="5" style="54" customWidth="1"/>
    <col min="2" max="2" width="10.3796296296296" style="54" customWidth="1"/>
    <col min="3" max="3" width="15.6296296296296" style="54" customWidth="1"/>
    <col min="4" max="4" width="18.1296296296296" style="54" customWidth="1"/>
    <col min="5" max="5" width="11.1296296296296" style="54" customWidth="1"/>
    <col min="6" max="6" width="34.5" style="54" customWidth="1"/>
    <col min="7" max="7" width="12.6296296296296" style="55"/>
    <col min="8" max="16384" width="9" style="53"/>
  </cols>
  <sheetData>
    <row r="1" ht="22.2" spans="1:8">
      <c r="A1" s="56" t="s">
        <v>0</v>
      </c>
      <c r="B1" s="56"/>
      <c r="C1" s="56"/>
      <c r="D1" s="56"/>
      <c r="E1" s="56"/>
      <c r="F1" s="56"/>
      <c r="G1" s="56"/>
      <c r="H1" s="56"/>
    </row>
    <row r="2" ht="32" customHeight="1" spans="1:8">
      <c r="A2" s="71" t="s">
        <v>1</v>
      </c>
      <c r="B2" s="71" t="s">
        <v>2</v>
      </c>
      <c r="C2" s="71" t="s">
        <v>3</v>
      </c>
      <c r="D2" s="71" t="s">
        <v>4</v>
      </c>
      <c r="E2" s="71" t="s">
        <v>5</v>
      </c>
      <c r="F2" s="71" t="s">
        <v>6</v>
      </c>
      <c r="G2" s="79" t="s">
        <v>7</v>
      </c>
      <c r="H2" s="71" t="s">
        <v>8</v>
      </c>
    </row>
    <row r="3" ht="54" customHeight="1" spans="1:8">
      <c r="A3" s="58">
        <f>SUBTOTAL(103,B$3:B3)</f>
        <v>1</v>
      </c>
      <c r="B3" s="58" t="s">
        <v>9</v>
      </c>
      <c r="C3" s="58" t="s">
        <v>10</v>
      </c>
      <c r="D3" s="58" t="s">
        <v>11</v>
      </c>
      <c r="E3" s="58" t="s">
        <v>12</v>
      </c>
      <c r="F3" s="58" t="s">
        <v>13</v>
      </c>
      <c r="G3" s="59">
        <v>119800</v>
      </c>
      <c r="H3" s="58" t="s">
        <v>14</v>
      </c>
    </row>
    <row r="4" ht="52" customHeight="1" spans="1:8">
      <c r="A4" s="58">
        <f>SUBTOTAL(103,B$3:B4)</f>
        <v>2</v>
      </c>
      <c r="B4" s="58" t="s">
        <v>15</v>
      </c>
      <c r="C4" s="58" t="s">
        <v>16</v>
      </c>
      <c r="D4" s="58" t="s">
        <v>17</v>
      </c>
      <c r="E4" s="58" t="s">
        <v>18</v>
      </c>
      <c r="F4" s="58" t="s">
        <v>19</v>
      </c>
      <c r="G4" s="59">
        <v>143200</v>
      </c>
      <c r="H4" s="58" t="s">
        <v>20</v>
      </c>
    </row>
    <row r="5" ht="75" customHeight="1" spans="1:8">
      <c r="A5" s="58">
        <f>SUBTOTAL(103,B$3:B5)</f>
        <v>3</v>
      </c>
      <c r="B5" s="58" t="s">
        <v>21</v>
      </c>
      <c r="C5" s="58" t="s">
        <v>22</v>
      </c>
      <c r="D5" s="58" t="s">
        <v>23</v>
      </c>
      <c r="E5" s="58" t="s">
        <v>24</v>
      </c>
      <c r="F5" s="58" t="s">
        <v>19</v>
      </c>
      <c r="G5" s="59">
        <v>124450</v>
      </c>
      <c r="H5" s="58" t="s">
        <v>25</v>
      </c>
    </row>
    <row r="6" ht="72" customHeight="1" spans="1:8">
      <c r="A6" s="58">
        <f>SUBTOTAL(103,B$3:B6)</f>
        <v>4</v>
      </c>
      <c r="B6" s="58" t="s">
        <v>26</v>
      </c>
      <c r="C6" s="58" t="s">
        <v>27</v>
      </c>
      <c r="D6" s="58" t="s">
        <v>28</v>
      </c>
      <c r="E6" s="58" t="s">
        <v>29</v>
      </c>
      <c r="F6" s="58" t="s">
        <v>30</v>
      </c>
      <c r="G6" s="59">
        <v>137887.75</v>
      </c>
      <c r="H6" s="58" t="s">
        <v>31</v>
      </c>
    </row>
    <row r="7" s="53" customFormat="1" ht="47" customHeight="1" spans="1:8">
      <c r="A7" s="58">
        <f>SUBTOTAL(103,B$3:B7)</f>
        <v>5</v>
      </c>
      <c r="B7" s="58" t="s">
        <v>32</v>
      </c>
      <c r="C7" s="58" t="s">
        <v>33</v>
      </c>
      <c r="D7" s="58">
        <v>13</v>
      </c>
      <c r="E7" s="58" t="s">
        <v>34</v>
      </c>
      <c r="F7" s="58" t="s">
        <v>35</v>
      </c>
      <c r="G7" s="59">
        <v>6250</v>
      </c>
      <c r="H7" s="60"/>
    </row>
    <row r="8" s="53" customFormat="1" ht="36" spans="1:8">
      <c r="A8" s="58">
        <f>SUBTOTAL(103,B$3:B8)</f>
        <v>6</v>
      </c>
      <c r="B8" s="58" t="s">
        <v>36</v>
      </c>
      <c r="C8" s="58" t="s">
        <v>33</v>
      </c>
      <c r="D8" s="58">
        <v>11.9</v>
      </c>
      <c r="E8" s="58">
        <v>33.7</v>
      </c>
      <c r="F8" s="58" t="s">
        <v>37</v>
      </c>
      <c r="G8" s="59">
        <v>6250</v>
      </c>
      <c r="H8" s="60"/>
    </row>
    <row r="9" s="53" customFormat="1" ht="36" spans="1:8">
      <c r="A9" s="58">
        <f>SUBTOTAL(103,B$3:B9)</f>
        <v>7</v>
      </c>
      <c r="B9" s="58" t="s">
        <v>38</v>
      </c>
      <c r="C9" s="58" t="s">
        <v>33</v>
      </c>
      <c r="D9" s="58">
        <v>5.9</v>
      </c>
      <c r="E9" s="58">
        <v>23.95</v>
      </c>
      <c r="F9" s="58" t="s">
        <v>37</v>
      </c>
      <c r="G9" s="59">
        <v>6250</v>
      </c>
      <c r="H9" s="60"/>
    </row>
    <row r="10" s="53" customFormat="1" ht="36" spans="1:8">
      <c r="A10" s="58">
        <f>SUBTOTAL(103,B$3:B10)</f>
        <v>8</v>
      </c>
      <c r="B10" s="58" t="s">
        <v>39</v>
      </c>
      <c r="C10" s="58" t="s">
        <v>33</v>
      </c>
      <c r="D10" s="58">
        <v>16</v>
      </c>
      <c r="E10" s="58">
        <v>47.5</v>
      </c>
      <c r="F10" s="58" t="s">
        <v>37</v>
      </c>
      <c r="G10" s="59">
        <v>6550</v>
      </c>
      <c r="H10" s="60"/>
    </row>
    <row r="11" s="53" customFormat="1" ht="36" spans="1:8">
      <c r="A11" s="58">
        <f>SUBTOTAL(103,B$3:B11)</f>
        <v>9</v>
      </c>
      <c r="B11" s="58" t="s">
        <v>40</v>
      </c>
      <c r="C11" s="58" t="s">
        <v>33</v>
      </c>
      <c r="D11" s="58">
        <v>28</v>
      </c>
      <c r="E11" s="58">
        <v>18</v>
      </c>
      <c r="F11" s="58" t="s">
        <v>37</v>
      </c>
      <c r="G11" s="59">
        <v>6250</v>
      </c>
      <c r="H11" s="60"/>
    </row>
    <row r="12" s="53" customFormat="1" ht="36" spans="1:8">
      <c r="A12" s="58">
        <f>SUBTOTAL(103,B$3:B12)</f>
        <v>10</v>
      </c>
      <c r="B12" s="58" t="s">
        <v>41</v>
      </c>
      <c r="C12" s="58" t="s">
        <v>33</v>
      </c>
      <c r="D12" s="58">
        <v>7.6</v>
      </c>
      <c r="E12" s="58">
        <v>24.15</v>
      </c>
      <c r="F12" s="58" t="s">
        <v>37</v>
      </c>
      <c r="G12" s="59">
        <v>6250</v>
      </c>
      <c r="H12" s="60"/>
    </row>
    <row r="13" s="53" customFormat="1" ht="36" spans="1:8">
      <c r="A13" s="58">
        <f>SUBTOTAL(103,B$3:B13)</f>
        <v>11</v>
      </c>
      <c r="B13" s="58" t="s">
        <v>42</v>
      </c>
      <c r="C13" s="58" t="s">
        <v>43</v>
      </c>
      <c r="D13" s="58">
        <v>5.4</v>
      </c>
      <c r="E13" s="58">
        <v>40.5</v>
      </c>
      <c r="F13" s="58" t="s">
        <v>37</v>
      </c>
      <c r="G13" s="59">
        <v>8780</v>
      </c>
      <c r="H13" s="60"/>
    </row>
    <row r="14" s="53" customFormat="1" ht="36" spans="1:8">
      <c r="A14" s="58">
        <f>SUBTOTAL(103,B$3:B14)</f>
        <v>12</v>
      </c>
      <c r="B14" s="58" t="s">
        <v>44</v>
      </c>
      <c r="C14" s="58" t="s">
        <v>33</v>
      </c>
      <c r="D14" s="58">
        <v>17.5</v>
      </c>
      <c r="E14" s="58">
        <v>16.1</v>
      </c>
      <c r="F14" s="58" t="s">
        <v>37</v>
      </c>
      <c r="G14" s="59">
        <v>6250</v>
      </c>
      <c r="H14" s="60"/>
    </row>
    <row r="15" s="53" customFormat="1" ht="36" spans="1:8">
      <c r="A15" s="58">
        <f>SUBTOTAL(103,B$3:B15)</f>
        <v>13</v>
      </c>
      <c r="B15" s="58" t="s">
        <v>45</v>
      </c>
      <c r="C15" s="58" t="s">
        <v>33</v>
      </c>
      <c r="D15" s="58">
        <v>11.7</v>
      </c>
      <c r="E15" s="58">
        <v>34</v>
      </c>
      <c r="F15" s="58" t="s">
        <v>37</v>
      </c>
      <c r="G15" s="59">
        <v>6250</v>
      </c>
      <c r="H15" s="60"/>
    </row>
    <row r="16" s="53" customFormat="1" ht="36" spans="1:8">
      <c r="A16" s="58">
        <f>SUBTOTAL(103,B$3:B16)</f>
        <v>14</v>
      </c>
      <c r="B16" s="58" t="s">
        <v>46</v>
      </c>
      <c r="C16" s="58" t="s">
        <v>33</v>
      </c>
      <c r="D16" s="58">
        <v>15.96</v>
      </c>
      <c r="E16" s="58">
        <v>16</v>
      </c>
      <c r="F16" s="58" t="s">
        <v>37</v>
      </c>
      <c r="G16" s="59">
        <v>6250</v>
      </c>
      <c r="H16" s="60"/>
    </row>
    <row r="17" s="53" customFormat="1" ht="36" spans="1:8">
      <c r="A17" s="58">
        <f>SUBTOTAL(103,B$3:B17)</f>
        <v>15</v>
      </c>
      <c r="B17" s="58" t="s">
        <v>47</v>
      </c>
      <c r="C17" s="58" t="s">
        <v>33</v>
      </c>
      <c r="D17" s="58">
        <v>8.8</v>
      </c>
      <c r="E17" s="58">
        <v>32</v>
      </c>
      <c r="F17" s="58" t="s">
        <v>37</v>
      </c>
      <c r="G17" s="59">
        <v>6250</v>
      </c>
      <c r="H17" s="60"/>
    </row>
    <row r="18" s="53" customFormat="1" ht="36" spans="1:8">
      <c r="A18" s="58">
        <f>SUBTOTAL(103,B$3:B18)</f>
        <v>16</v>
      </c>
      <c r="B18" s="58" t="s">
        <v>48</v>
      </c>
      <c r="C18" s="58" t="s">
        <v>33</v>
      </c>
      <c r="D18" s="58">
        <v>13</v>
      </c>
      <c r="E18" s="58">
        <v>8.5</v>
      </c>
      <c r="F18" s="58" t="s">
        <v>37</v>
      </c>
      <c r="G18" s="59">
        <v>6250</v>
      </c>
      <c r="H18" s="60"/>
    </row>
    <row r="19" s="53" customFormat="1" ht="36" spans="1:8">
      <c r="A19" s="58">
        <f>SUBTOTAL(103,B$3:B19)</f>
        <v>17</v>
      </c>
      <c r="B19" s="58" t="s">
        <v>49</v>
      </c>
      <c r="C19" s="58" t="s">
        <v>33</v>
      </c>
      <c r="D19" s="58">
        <v>4.2</v>
      </c>
      <c r="E19" s="58">
        <v>24</v>
      </c>
      <c r="F19" s="58" t="s">
        <v>37</v>
      </c>
      <c r="G19" s="59">
        <v>6250</v>
      </c>
      <c r="H19" s="60"/>
    </row>
    <row r="20" s="53" customFormat="1" ht="36" spans="1:8">
      <c r="A20" s="58">
        <f>SUBTOTAL(103,B$3:B20)</f>
        <v>18</v>
      </c>
      <c r="B20" s="58" t="s">
        <v>50</v>
      </c>
      <c r="C20" s="58" t="s">
        <v>33</v>
      </c>
      <c r="D20" s="58">
        <v>7.8</v>
      </c>
      <c r="E20" s="58">
        <v>6.5</v>
      </c>
      <c r="F20" s="58" t="s">
        <v>37</v>
      </c>
      <c r="G20" s="59">
        <v>6250</v>
      </c>
      <c r="H20" s="60"/>
    </row>
    <row r="21" s="53" customFormat="1" ht="36" spans="1:8">
      <c r="A21" s="58">
        <f>SUBTOTAL(103,B$3:B21)</f>
        <v>19</v>
      </c>
      <c r="B21" s="58" t="s">
        <v>51</v>
      </c>
      <c r="C21" s="58" t="s">
        <v>33</v>
      </c>
      <c r="D21" s="58">
        <v>14.1</v>
      </c>
      <c r="E21" s="58">
        <v>10.1</v>
      </c>
      <c r="F21" s="58" t="s">
        <v>37</v>
      </c>
      <c r="G21" s="59">
        <v>6250</v>
      </c>
      <c r="H21" s="60"/>
    </row>
    <row r="22" s="53" customFormat="1" ht="36" spans="1:8">
      <c r="A22" s="58">
        <f>SUBTOTAL(103,B$3:B22)</f>
        <v>20</v>
      </c>
      <c r="B22" s="58" t="s">
        <v>52</v>
      </c>
      <c r="C22" s="58" t="s">
        <v>33</v>
      </c>
      <c r="D22" s="58">
        <v>11.26</v>
      </c>
      <c r="E22" s="58">
        <v>10</v>
      </c>
      <c r="F22" s="58" t="s">
        <v>37</v>
      </c>
      <c r="G22" s="59">
        <v>6250</v>
      </c>
      <c r="H22" s="60"/>
    </row>
    <row r="23" s="53" customFormat="1" ht="36" spans="1:8">
      <c r="A23" s="58">
        <f>SUBTOTAL(103,B$3:B23)</f>
        <v>21</v>
      </c>
      <c r="B23" s="58" t="s">
        <v>53</v>
      </c>
      <c r="C23" s="58" t="s">
        <v>33</v>
      </c>
      <c r="D23" s="58">
        <v>6.4</v>
      </c>
      <c r="E23" s="58">
        <v>34.75</v>
      </c>
      <c r="F23" s="58" t="s">
        <v>37</v>
      </c>
      <c r="G23" s="59">
        <v>6250</v>
      </c>
      <c r="H23" s="60"/>
    </row>
    <row r="24" s="53" customFormat="1" ht="60" spans="1:8">
      <c r="A24" s="58">
        <f>SUBTOTAL(103,B$3:B24)</f>
        <v>22</v>
      </c>
      <c r="B24" s="58" t="s">
        <v>54</v>
      </c>
      <c r="C24" s="58" t="s">
        <v>33</v>
      </c>
      <c r="D24" s="58">
        <v>14.2</v>
      </c>
      <c r="E24" s="58">
        <v>41.5</v>
      </c>
      <c r="F24" s="58" t="s">
        <v>37</v>
      </c>
      <c r="G24" s="59">
        <v>6325</v>
      </c>
      <c r="H24" s="60"/>
    </row>
    <row r="25" s="53" customFormat="1" ht="36" spans="1:8">
      <c r="A25" s="58">
        <f>SUBTOTAL(103,B$3:B25)</f>
        <v>23</v>
      </c>
      <c r="B25" s="58" t="s">
        <v>55</v>
      </c>
      <c r="C25" s="58" t="s">
        <v>33</v>
      </c>
      <c r="D25" s="58">
        <v>11</v>
      </c>
      <c r="E25" s="58">
        <v>8</v>
      </c>
      <c r="F25" s="58" t="s">
        <v>56</v>
      </c>
      <c r="G25" s="59">
        <v>3000</v>
      </c>
      <c r="H25" s="60"/>
    </row>
    <row r="26" s="53" customFormat="1" ht="24" spans="1:8">
      <c r="A26" s="58">
        <f>SUBTOTAL(103,B$3:B26)</f>
        <v>24</v>
      </c>
      <c r="B26" s="58" t="s">
        <v>57</v>
      </c>
      <c r="C26" s="58" t="s">
        <v>33</v>
      </c>
      <c r="D26" s="58">
        <v>14.4</v>
      </c>
      <c r="E26" s="58">
        <v>43</v>
      </c>
      <c r="F26" s="58" t="s">
        <v>56</v>
      </c>
      <c r="G26" s="59">
        <v>3090</v>
      </c>
      <c r="H26" s="60"/>
    </row>
    <row r="27" s="53" customFormat="1" ht="24" spans="1:8">
      <c r="A27" s="58">
        <f>SUBTOTAL(103,B$3:B27)</f>
        <v>25</v>
      </c>
      <c r="B27" s="58" t="s">
        <v>58</v>
      </c>
      <c r="C27" s="58" t="s">
        <v>33</v>
      </c>
      <c r="D27" s="58">
        <v>20</v>
      </c>
      <c r="E27" s="58">
        <v>24</v>
      </c>
      <c r="F27" s="58" t="s">
        <v>56</v>
      </c>
      <c r="G27" s="59">
        <v>3000</v>
      </c>
      <c r="H27" s="60"/>
    </row>
    <row r="28" s="53" customFormat="1" ht="36" spans="1:8">
      <c r="A28" s="58">
        <f>SUBTOTAL(103,B$3:B28)</f>
        <v>26</v>
      </c>
      <c r="B28" s="58" t="s">
        <v>59</v>
      </c>
      <c r="C28" s="58" t="s">
        <v>33</v>
      </c>
      <c r="D28" s="58">
        <v>20</v>
      </c>
      <c r="E28" s="58">
        <v>40</v>
      </c>
      <c r="F28" s="58" t="s">
        <v>56</v>
      </c>
      <c r="G28" s="59">
        <v>3000</v>
      </c>
      <c r="H28" s="60"/>
    </row>
    <row r="29" s="53" customFormat="1" ht="24" spans="1:8">
      <c r="A29" s="58">
        <f>SUBTOTAL(103,B$3:B29)</f>
        <v>27</v>
      </c>
      <c r="B29" s="58" t="s">
        <v>60</v>
      </c>
      <c r="C29" s="58" t="s">
        <v>33</v>
      </c>
      <c r="D29" s="58">
        <v>14.4</v>
      </c>
      <c r="E29" s="58">
        <v>22.1</v>
      </c>
      <c r="F29" s="58" t="s">
        <v>56</v>
      </c>
      <c r="G29" s="59">
        <v>3000</v>
      </c>
      <c r="H29" s="60"/>
    </row>
    <row r="30" s="53" customFormat="1" ht="24" spans="1:8">
      <c r="A30" s="58">
        <f>SUBTOTAL(103,B$3:B30)</f>
        <v>28</v>
      </c>
      <c r="B30" s="58" t="s">
        <v>61</v>
      </c>
      <c r="C30" s="58" t="s">
        <v>33</v>
      </c>
      <c r="D30" s="58">
        <v>21.24</v>
      </c>
      <c r="E30" s="58">
        <v>30</v>
      </c>
      <c r="F30" s="58" t="s">
        <v>56</v>
      </c>
      <c r="G30" s="59">
        <v>3000</v>
      </c>
      <c r="H30" s="60"/>
    </row>
    <row r="31" s="53" customFormat="1" ht="24" spans="1:8">
      <c r="A31" s="58">
        <f>SUBTOTAL(103,B$3:B31)</f>
        <v>29</v>
      </c>
      <c r="B31" s="58" t="s">
        <v>62</v>
      </c>
      <c r="C31" s="58" t="s">
        <v>43</v>
      </c>
      <c r="D31" s="58">
        <v>15.7</v>
      </c>
      <c r="E31" s="58">
        <v>40.5</v>
      </c>
      <c r="F31" s="58" t="s">
        <v>56</v>
      </c>
      <c r="G31" s="59">
        <v>7525</v>
      </c>
      <c r="H31" s="60"/>
    </row>
    <row r="32" s="53" customFormat="1" ht="36" spans="1:8">
      <c r="A32" s="58">
        <f>SUBTOTAL(103,B$3:B32)</f>
        <v>30</v>
      </c>
      <c r="B32" s="58" t="s">
        <v>63</v>
      </c>
      <c r="C32" s="58" t="s">
        <v>33</v>
      </c>
      <c r="D32" s="58">
        <v>20.6</v>
      </c>
      <c r="E32" s="58">
        <v>4</v>
      </c>
      <c r="F32" s="58" t="s">
        <v>56</v>
      </c>
      <c r="G32" s="59">
        <v>3000</v>
      </c>
      <c r="H32" s="60"/>
    </row>
    <row r="33" s="53" customFormat="1" ht="24" spans="1:8">
      <c r="A33" s="58">
        <f>SUBTOTAL(103,B$3:B33)</f>
        <v>31</v>
      </c>
      <c r="B33" s="58" t="s">
        <v>64</v>
      </c>
      <c r="C33" s="58" t="s">
        <v>33</v>
      </c>
      <c r="D33" s="58">
        <v>20</v>
      </c>
      <c r="E33" s="58">
        <v>19.25</v>
      </c>
      <c r="F33" s="58" t="s">
        <v>56</v>
      </c>
      <c r="G33" s="59">
        <v>3000</v>
      </c>
      <c r="H33" s="60"/>
    </row>
    <row r="34" s="53" customFormat="1" ht="24" spans="1:8">
      <c r="A34" s="58">
        <f>SUBTOTAL(103,B$3:B34)</f>
        <v>32</v>
      </c>
      <c r="B34" s="58" t="s">
        <v>65</v>
      </c>
      <c r="C34" s="58" t="s">
        <v>33</v>
      </c>
      <c r="D34" s="58">
        <v>20</v>
      </c>
      <c r="E34" s="58">
        <v>20.9</v>
      </c>
      <c r="F34" s="58" t="s">
        <v>56</v>
      </c>
      <c r="G34" s="59">
        <v>3000</v>
      </c>
      <c r="H34" s="60"/>
    </row>
    <row r="35" s="53" customFormat="1" ht="24" spans="1:8">
      <c r="A35" s="58">
        <f>SUBTOTAL(103,B$3:B35)</f>
        <v>33</v>
      </c>
      <c r="B35" s="58" t="s">
        <v>66</v>
      </c>
      <c r="C35" s="58" t="s">
        <v>33</v>
      </c>
      <c r="D35" s="58">
        <v>8.65</v>
      </c>
      <c r="E35" s="58">
        <v>24.02</v>
      </c>
      <c r="F35" s="58" t="s">
        <v>56</v>
      </c>
      <c r="G35" s="59">
        <v>3000</v>
      </c>
      <c r="H35" s="60"/>
    </row>
    <row r="36" s="53" customFormat="1" ht="36" spans="1:8">
      <c r="A36" s="58">
        <f>SUBTOTAL(103,B$3:B36)</f>
        <v>34</v>
      </c>
      <c r="B36" s="58" t="s">
        <v>67</v>
      </c>
      <c r="C36" s="58" t="s">
        <v>33</v>
      </c>
      <c r="D36" s="58">
        <v>19</v>
      </c>
      <c r="E36" s="58">
        <v>10</v>
      </c>
      <c r="F36" s="58" t="s">
        <v>56</v>
      </c>
      <c r="G36" s="59">
        <v>3000</v>
      </c>
      <c r="H36" s="60"/>
    </row>
    <row r="37" s="53" customFormat="1" ht="24" spans="1:8">
      <c r="A37" s="58">
        <f>SUBTOTAL(103,B$3:B37)</f>
        <v>35</v>
      </c>
      <c r="B37" s="58" t="s">
        <v>68</v>
      </c>
      <c r="C37" s="58" t="s">
        <v>33</v>
      </c>
      <c r="D37" s="58">
        <v>29</v>
      </c>
      <c r="E37" s="58">
        <v>19.25</v>
      </c>
      <c r="F37" s="58" t="s">
        <v>56</v>
      </c>
      <c r="G37" s="59">
        <v>3000</v>
      </c>
      <c r="H37" s="60"/>
    </row>
    <row r="38" s="53" customFormat="1" ht="24" spans="1:8">
      <c r="A38" s="58">
        <f>SUBTOTAL(103,B$3:B38)</f>
        <v>36</v>
      </c>
      <c r="B38" s="58" t="s">
        <v>69</v>
      </c>
      <c r="C38" s="58" t="s">
        <v>33</v>
      </c>
      <c r="D38" s="58">
        <v>29</v>
      </c>
      <c r="E38" s="58">
        <v>19.25</v>
      </c>
      <c r="F38" s="58" t="s">
        <v>56</v>
      </c>
      <c r="G38" s="59">
        <v>3000</v>
      </c>
      <c r="H38" s="60"/>
    </row>
    <row r="39" s="53" customFormat="1" ht="36" spans="1:8">
      <c r="A39" s="58">
        <f>SUBTOTAL(103,B$3:B39)</f>
        <v>37</v>
      </c>
      <c r="B39" s="58" t="s">
        <v>70</v>
      </c>
      <c r="C39" s="58" t="s">
        <v>33</v>
      </c>
      <c r="D39" s="58">
        <v>16</v>
      </c>
      <c r="E39" s="58">
        <v>64.25</v>
      </c>
      <c r="F39" s="58" t="s">
        <v>56</v>
      </c>
      <c r="G39" s="59">
        <v>3750</v>
      </c>
      <c r="H39" s="60"/>
    </row>
    <row r="40" s="53" customFormat="1" ht="24" spans="1:8">
      <c r="A40" s="58">
        <f>SUBTOTAL(103,B$3:B40)</f>
        <v>38</v>
      </c>
      <c r="B40" s="58" t="s">
        <v>71</v>
      </c>
      <c r="C40" s="58" t="s">
        <v>33</v>
      </c>
      <c r="D40" s="58">
        <v>12.24</v>
      </c>
      <c r="E40" s="58">
        <v>31.52</v>
      </c>
      <c r="F40" s="58" t="s">
        <v>56</v>
      </c>
      <c r="G40" s="59">
        <v>3000</v>
      </c>
      <c r="H40" s="60"/>
    </row>
    <row r="41" s="53" customFormat="1" ht="48" spans="1:8">
      <c r="A41" s="58">
        <f>SUBTOTAL(103,B$3:B41)</f>
        <v>39</v>
      </c>
      <c r="B41" s="58" t="s">
        <v>72</v>
      </c>
      <c r="C41" s="58" t="s">
        <v>33</v>
      </c>
      <c r="D41" s="58">
        <v>8.7</v>
      </c>
      <c r="E41" s="58">
        <v>41.6</v>
      </c>
      <c r="F41" s="58" t="s">
        <v>56</v>
      </c>
      <c r="G41" s="59">
        <v>3060</v>
      </c>
      <c r="H41" s="60"/>
    </row>
    <row r="42" s="53" customFormat="1" ht="24" spans="1:8">
      <c r="A42" s="58">
        <f>SUBTOTAL(103,B$3:B42)</f>
        <v>40</v>
      </c>
      <c r="B42" s="58" t="s">
        <v>73</v>
      </c>
      <c r="C42" s="58" t="s">
        <v>33</v>
      </c>
      <c r="D42" s="58">
        <v>8</v>
      </c>
      <c r="E42" s="58">
        <v>25</v>
      </c>
      <c r="F42" s="58" t="s">
        <v>56</v>
      </c>
      <c r="G42" s="59">
        <v>3000</v>
      </c>
      <c r="H42" s="60"/>
    </row>
    <row r="43" s="53" customFormat="1" ht="24" spans="1:8">
      <c r="A43" s="58">
        <f>SUBTOTAL(103,B$3:B43)</f>
        <v>41</v>
      </c>
      <c r="B43" s="58" t="s">
        <v>74</v>
      </c>
      <c r="C43" s="58" t="s">
        <v>43</v>
      </c>
      <c r="D43" s="58">
        <v>3.58</v>
      </c>
      <c r="E43" s="58">
        <v>26</v>
      </c>
      <c r="F43" s="58" t="s">
        <v>56</v>
      </c>
      <c r="G43" s="59">
        <v>7500</v>
      </c>
      <c r="H43" s="60"/>
    </row>
    <row r="44" s="53" customFormat="1" ht="36" spans="1:8">
      <c r="A44" s="58">
        <f>SUBTOTAL(103,B$3:B44)</f>
        <v>42</v>
      </c>
      <c r="B44" s="58" t="s">
        <v>75</v>
      </c>
      <c r="C44" s="58" t="s">
        <v>33</v>
      </c>
      <c r="D44" s="58">
        <v>6.08</v>
      </c>
      <c r="E44" s="58">
        <v>32</v>
      </c>
      <c r="F44" s="58" t="s">
        <v>56</v>
      </c>
      <c r="G44" s="59">
        <v>3000</v>
      </c>
      <c r="H44" s="60"/>
    </row>
    <row r="45" s="53" customFormat="1" ht="24" spans="1:8">
      <c r="A45" s="58">
        <f>SUBTOTAL(103,B$3:B45)</f>
        <v>43</v>
      </c>
      <c r="B45" s="58" t="s">
        <v>76</v>
      </c>
      <c r="C45" s="58" t="s">
        <v>33</v>
      </c>
      <c r="D45" s="58">
        <v>8.9</v>
      </c>
      <c r="E45" s="58">
        <v>32.1</v>
      </c>
      <c r="F45" s="58" t="s">
        <v>56</v>
      </c>
      <c r="G45" s="59">
        <v>3000</v>
      </c>
      <c r="H45" s="60"/>
    </row>
    <row r="46" s="53" customFormat="1" ht="24" spans="1:8">
      <c r="A46" s="58">
        <f>SUBTOTAL(103,B$3:B46)</f>
        <v>44</v>
      </c>
      <c r="B46" s="58" t="s">
        <v>77</v>
      </c>
      <c r="C46" s="58" t="s">
        <v>33</v>
      </c>
      <c r="D46" s="58">
        <v>24.6</v>
      </c>
      <c r="E46" s="58">
        <v>6.55</v>
      </c>
      <c r="F46" s="58" t="s">
        <v>56</v>
      </c>
      <c r="G46" s="59">
        <v>3000</v>
      </c>
      <c r="H46" s="60"/>
    </row>
    <row r="47" s="53" customFormat="1" ht="48" spans="1:8">
      <c r="A47" s="58">
        <f>SUBTOTAL(103,B$3:B47)</f>
        <v>45</v>
      </c>
      <c r="B47" s="58" t="s">
        <v>78</v>
      </c>
      <c r="C47" s="58" t="s">
        <v>33</v>
      </c>
      <c r="D47" s="58">
        <v>30</v>
      </c>
      <c r="E47" s="58">
        <v>11</v>
      </c>
      <c r="F47" s="58" t="s">
        <v>56</v>
      </c>
      <c r="G47" s="59">
        <v>3000</v>
      </c>
      <c r="H47" s="60"/>
    </row>
    <row r="48" s="53" customFormat="1" ht="24" spans="1:8">
      <c r="A48" s="58">
        <f>SUBTOTAL(103,B$3:B48)</f>
        <v>46</v>
      </c>
      <c r="B48" s="58" t="s">
        <v>79</v>
      </c>
      <c r="C48" s="58" t="s">
        <v>43</v>
      </c>
      <c r="D48" s="58">
        <v>12.6</v>
      </c>
      <c r="E48" s="58">
        <v>26</v>
      </c>
      <c r="F48" s="58" t="s">
        <v>56</v>
      </c>
      <c r="G48" s="59">
        <v>7500</v>
      </c>
      <c r="H48" s="60"/>
    </row>
    <row r="49" s="53" customFormat="1" ht="24" spans="1:8">
      <c r="A49" s="58">
        <f>SUBTOTAL(103,B$3:B49)</f>
        <v>47</v>
      </c>
      <c r="B49" s="58" t="s">
        <v>80</v>
      </c>
      <c r="C49" s="58" t="s">
        <v>33</v>
      </c>
      <c r="D49" s="58">
        <v>15</v>
      </c>
      <c r="E49" s="58">
        <v>85</v>
      </c>
      <c r="F49" s="58" t="s">
        <v>56</v>
      </c>
      <c r="G49" s="59">
        <v>4350</v>
      </c>
      <c r="H49" s="60"/>
    </row>
    <row r="50" s="53" customFormat="1" ht="24" spans="1:8">
      <c r="A50" s="58">
        <f>SUBTOTAL(103,B$3:B50)</f>
        <v>48</v>
      </c>
      <c r="B50" s="58" t="s">
        <v>81</v>
      </c>
      <c r="C50" s="58" t="s">
        <v>33</v>
      </c>
      <c r="D50" s="58">
        <v>8</v>
      </c>
      <c r="E50" s="58">
        <v>48</v>
      </c>
      <c r="F50" s="58" t="s">
        <v>56</v>
      </c>
      <c r="G50" s="59">
        <v>3240</v>
      </c>
      <c r="H50" s="60"/>
    </row>
    <row r="51" s="53" customFormat="1" ht="24" spans="1:8">
      <c r="A51" s="58">
        <f>SUBTOTAL(103,B$3:B51)</f>
        <v>49</v>
      </c>
      <c r="B51" s="58" t="s">
        <v>82</v>
      </c>
      <c r="C51" s="58" t="s">
        <v>33</v>
      </c>
      <c r="D51" s="58">
        <v>34</v>
      </c>
      <c r="E51" s="58">
        <v>10.5</v>
      </c>
      <c r="F51" s="58" t="s">
        <v>56</v>
      </c>
      <c r="G51" s="59">
        <v>3120</v>
      </c>
      <c r="H51" s="60"/>
    </row>
    <row r="52" s="53" customFormat="1" ht="24" spans="1:8">
      <c r="A52" s="58">
        <f>SUBTOTAL(103,B$3:B52)</f>
        <v>50</v>
      </c>
      <c r="B52" s="58" t="s">
        <v>83</v>
      </c>
      <c r="C52" s="58" t="s">
        <v>33</v>
      </c>
      <c r="D52" s="58">
        <v>12.8</v>
      </c>
      <c r="E52" s="58">
        <v>42.4</v>
      </c>
      <c r="F52" s="58" t="s">
        <v>56</v>
      </c>
      <c r="G52" s="59">
        <v>3090</v>
      </c>
      <c r="H52" s="60"/>
    </row>
    <row r="53" s="53" customFormat="1" ht="24" spans="1:8">
      <c r="A53" s="58">
        <f>SUBTOTAL(103,B$3:B53)</f>
        <v>51</v>
      </c>
      <c r="B53" s="58" t="s">
        <v>84</v>
      </c>
      <c r="C53" s="58" t="s">
        <v>33</v>
      </c>
      <c r="D53" s="58">
        <v>6.3</v>
      </c>
      <c r="E53" s="58">
        <v>42</v>
      </c>
      <c r="F53" s="58" t="s">
        <v>56</v>
      </c>
      <c r="G53" s="59">
        <v>3060</v>
      </c>
      <c r="H53" s="60"/>
    </row>
    <row r="54" s="53" customFormat="1" ht="24" spans="1:8">
      <c r="A54" s="58">
        <f>SUBTOTAL(103,B$3:B54)</f>
        <v>52</v>
      </c>
      <c r="B54" s="58" t="s">
        <v>85</v>
      </c>
      <c r="C54" s="58" t="s">
        <v>33</v>
      </c>
      <c r="D54" s="58">
        <v>7.9</v>
      </c>
      <c r="E54" s="58">
        <v>42</v>
      </c>
      <c r="F54" s="58" t="s">
        <v>56</v>
      </c>
      <c r="G54" s="59">
        <v>3060</v>
      </c>
      <c r="H54" s="60"/>
    </row>
    <row r="55" s="53" customFormat="1" ht="24" spans="1:8">
      <c r="A55" s="58">
        <f>SUBTOTAL(103,B$3:B55)</f>
        <v>53</v>
      </c>
      <c r="B55" s="58" t="s">
        <v>86</v>
      </c>
      <c r="C55" s="58" t="s">
        <v>33</v>
      </c>
      <c r="D55" s="58">
        <v>8.8</v>
      </c>
      <c r="E55" s="58">
        <v>43</v>
      </c>
      <c r="F55" s="58" t="s">
        <v>56</v>
      </c>
      <c r="G55" s="59">
        <v>3090</v>
      </c>
      <c r="H55" s="60"/>
    </row>
    <row r="56" s="53" customFormat="1" ht="24" spans="1:8">
      <c r="A56" s="58">
        <f>SUBTOTAL(103,B$3:B56)</f>
        <v>54</v>
      </c>
      <c r="B56" s="58" t="s">
        <v>87</v>
      </c>
      <c r="C56" s="58" t="s">
        <v>33</v>
      </c>
      <c r="D56" s="58">
        <v>8.4</v>
      </c>
      <c r="E56" s="58">
        <v>46.1</v>
      </c>
      <c r="F56" s="58" t="s">
        <v>56</v>
      </c>
      <c r="G56" s="59">
        <v>3210</v>
      </c>
      <c r="H56" s="60"/>
    </row>
    <row r="57" s="53" customFormat="1" ht="24" spans="1:8">
      <c r="A57" s="58">
        <f>SUBTOTAL(103,B$3:B57)</f>
        <v>55</v>
      </c>
      <c r="B57" s="58" t="s">
        <v>88</v>
      </c>
      <c r="C57" s="58" t="s">
        <v>33</v>
      </c>
      <c r="D57" s="58">
        <v>7.7</v>
      </c>
      <c r="E57" s="58">
        <v>42</v>
      </c>
      <c r="F57" s="58" t="s">
        <v>56</v>
      </c>
      <c r="G57" s="59">
        <v>3060</v>
      </c>
      <c r="H57" s="60"/>
    </row>
    <row r="58" s="53" customFormat="1" ht="24" spans="1:8">
      <c r="A58" s="58">
        <f>SUBTOTAL(103,B$3:B58)</f>
        <v>56</v>
      </c>
      <c r="B58" s="58" t="s">
        <v>89</v>
      </c>
      <c r="C58" s="58" t="s">
        <v>33</v>
      </c>
      <c r="D58" s="58">
        <v>14.8</v>
      </c>
      <c r="E58" s="58">
        <v>41</v>
      </c>
      <c r="F58" s="58" t="s">
        <v>56</v>
      </c>
      <c r="G58" s="59">
        <v>3030</v>
      </c>
      <c r="H58" s="60"/>
    </row>
    <row r="59" s="53" customFormat="1" ht="24" spans="1:8">
      <c r="A59" s="58">
        <f>SUBTOTAL(103,B$3:B59)</f>
        <v>57</v>
      </c>
      <c r="B59" s="58" t="s">
        <v>90</v>
      </c>
      <c r="C59" s="58" t="s">
        <v>33</v>
      </c>
      <c r="D59" s="58">
        <v>5.8</v>
      </c>
      <c r="E59" s="58">
        <v>32</v>
      </c>
      <c r="F59" s="58" t="s">
        <v>56</v>
      </c>
      <c r="G59" s="59">
        <v>3000</v>
      </c>
      <c r="H59" s="60"/>
    </row>
    <row r="60" s="53" customFormat="1" ht="24" spans="1:8">
      <c r="A60" s="58">
        <f>SUBTOTAL(103,B$3:B60)</f>
        <v>58</v>
      </c>
      <c r="B60" s="58" t="s">
        <v>91</v>
      </c>
      <c r="C60" s="58" t="s">
        <v>33</v>
      </c>
      <c r="D60" s="58">
        <v>7</v>
      </c>
      <c r="E60" s="58">
        <v>33.2</v>
      </c>
      <c r="F60" s="58" t="s">
        <v>56</v>
      </c>
      <c r="G60" s="59">
        <v>3000</v>
      </c>
      <c r="H60" s="60"/>
    </row>
    <row r="61" s="53" customFormat="1" ht="24" spans="1:8">
      <c r="A61" s="58">
        <f>SUBTOTAL(103,B$3:B61)</f>
        <v>59</v>
      </c>
      <c r="B61" s="58" t="s">
        <v>92</v>
      </c>
      <c r="C61" s="58" t="s">
        <v>33</v>
      </c>
      <c r="D61" s="58">
        <v>10.7</v>
      </c>
      <c r="E61" s="58">
        <v>45.7</v>
      </c>
      <c r="F61" s="58" t="s">
        <v>56</v>
      </c>
      <c r="G61" s="59">
        <v>3180</v>
      </c>
      <c r="H61" s="60"/>
    </row>
    <row r="62" s="53" customFormat="1" ht="24" spans="1:8">
      <c r="A62" s="58">
        <f>SUBTOTAL(103,B$3:B62)</f>
        <v>60</v>
      </c>
      <c r="B62" s="58" t="s">
        <v>93</v>
      </c>
      <c r="C62" s="58" t="s">
        <v>33</v>
      </c>
      <c r="D62" s="58">
        <v>8.2</v>
      </c>
      <c r="E62" s="58">
        <v>33.8</v>
      </c>
      <c r="F62" s="58" t="s">
        <v>56</v>
      </c>
      <c r="G62" s="59">
        <v>3000</v>
      </c>
      <c r="H62" s="60"/>
    </row>
    <row r="63" s="53" customFormat="1" ht="36" spans="1:8">
      <c r="A63" s="58">
        <f>SUBTOTAL(103,B$3:B63)</f>
        <v>61</v>
      </c>
      <c r="B63" s="58" t="s">
        <v>94</v>
      </c>
      <c r="C63" s="58" t="s">
        <v>33</v>
      </c>
      <c r="D63" s="58">
        <v>8</v>
      </c>
      <c r="E63" s="58" t="s">
        <v>95</v>
      </c>
      <c r="F63" s="58" t="s">
        <v>56</v>
      </c>
      <c r="G63" s="59">
        <v>3000</v>
      </c>
      <c r="H63" s="60"/>
    </row>
    <row r="64" s="53" customFormat="1" ht="24" spans="1:8">
      <c r="A64" s="58">
        <f>SUBTOTAL(103,B$3:B64)</f>
        <v>62</v>
      </c>
      <c r="B64" s="58" t="s">
        <v>96</v>
      </c>
      <c r="C64" s="58" t="s">
        <v>33</v>
      </c>
      <c r="D64" s="58">
        <v>11.508</v>
      </c>
      <c r="E64" s="58">
        <v>42</v>
      </c>
      <c r="F64" s="58" t="s">
        <v>56</v>
      </c>
      <c r="G64" s="59">
        <v>3060</v>
      </c>
      <c r="H64" s="60"/>
    </row>
    <row r="65" s="53" customFormat="1" ht="24" spans="1:8">
      <c r="A65" s="58">
        <f>SUBTOTAL(103,B$3:B65)</f>
        <v>63</v>
      </c>
      <c r="B65" s="58" t="s">
        <v>97</v>
      </c>
      <c r="C65" s="58" t="s">
        <v>33</v>
      </c>
      <c r="D65" s="58">
        <v>28</v>
      </c>
      <c r="E65" s="58">
        <v>24</v>
      </c>
      <c r="F65" s="58" t="s">
        <v>56</v>
      </c>
      <c r="G65" s="59">
        <v>3000</v>
      </c>
      <c r="H65" s="60"/>
    </row>
    <row r="66" s="53" customFormat="1" ht="24" spans="1:8">
      <c r="A66" s="58">
        <f>SUBTOTAL(103,B$3:B66)</f>
        <v>64</v>
      </c>
      <c r="B66" s="58" t="s">
        <v>98</v>
      </c>
      <c r="C66" s="58" t="s">
        <v>33</v>
      </c>
      <c r="D66" s="58">
        <v>10.6</v>
      </c>
      <c r="E66" s="58">
        <v>48</v>
      </c>
      <c r="F66" s="58" t="s">
        <v>56</v>
      </c>
      <c r="G66" s="59">
        <v>3240</v>
      </c>
      <c r="H66" s="60"/>
    </row>
    <row r="67" s="53" customFormat="1" ht="24" spans="1:8">
      <c r="A67" s="58">
        <f>SUBTOTAL(103,B$3:B67)</f>
        <v>65</v>
      </c>
      <c r="B67" s="58" t="s">
        <v>99</v>
      </c>
      <c r="C67" s="58" t="s">
        <v>33</v>
      </c>
      <c r="D67" s="58">
        <v>6.8</v>
      </c>
      <c r="E67" s="58">
        <v>33</v>
      </c>
      <c r="F67" s="58" t="s">
        <v>56</v>
      </c>
      <c r="G67" s="59">
        <v>3000</v>
      </c>
      <c r="H67" s="60"/>
    </row>
    <row r="68" s="53" customFormat="1" ht="36" spans="1:8">
      <c r="A68" s="58">
        <f>SUBTOTAL(103,B$3:B68)</f>
        <v>66</v>
      </c>
      <c r="B68" s="58" t="s">
        <v>100</v>
      </c>
      <c r="C68" s="58" t="s">
        <v>33</v>
      </c>
      <c r="D68" s="58">
        <v>18</v>
      </c>
      <c r="E68" s="58">
        <v>3</v>
      </c>
      <c r="F68" s="58" t="s">
        <v>56</v>
      </c>
      <c r="G68" s="59">
        <v>3000</v>
      </c>
      <c r="H68" s="60"/>
    </row>
    <row r="69" s="53" customFormat="1" ht="36" spans="1:8">
      <c r="A69" s="58">
        <f>SUBTOTAL(103,B$3:B69)</f>
        <v>67</v>
      </c>
      <c r="B69" s="58" t="s">
        <v>101</v>
      </c>
      <c r="C69" s="58" t="s">
        <v>33</v>
      </c>
      <c r="D69" s="58">
        <v>14.3</v>
      </c>
      <c r="E69" s="58">
        <v>35.1</v>
      </c>
      <c r="F69" s="58" t="s">
        <v>56</v>
      </c>
      <c r="G69" s="59">
        <v>3000</v>
      </c>
      <c r="H69" s="60"/>
    </row>
    <row r="70" s="53" customFormat="1" ht="24" spans="1:8">
      <c r="A70" s="58">
        <f>SUBTOTAL(103,B$3:B70)</f>
        <v>68</v>
      </c>
      <c r="B70" s="58" t="s">
        <v>102</v>
      </c>
      <c r="C70" s="58" t="s">
        <v>33</v>
      </c>
      <c r="D70" s="58">
        <v>21.94</v>
      </c>
      <c r="E70" s="58">
        <v>50</v>
      </c>
      <c r="F70" s="58" t="s">
        <v>56</v>
      </c>
      <c r="G70" s="59">
        <v>3300</v>
      </c>
      <c r="H70" s="60"/>
    </row>
    <row r="71" s="53" customFormat="1" ht="36" spans="1:8">
      <c r="A71" s="58">
        <f>SUBTOTAL(103,B$3:B71)</f>
        <v>69</v>
      </c>
      <c r="B71" s="58" t="s">
        <v>103</v>
      </c>
      <c r="C71" s="58" t="s">
        <v>33</v>
      </c>
      <c r="D71" s="58">
        <v>33.9</v>
      </c>
      <c r="E71" s="58">
        <v>36</v>
      </c>
      <c r="F71" s="58" t="s">
        <v>56</v>
      </c>
      <c r="G71" s="59">
        <v>3120</v>
      </c>
      <c r="H71" s="60"/>
    </row>
    <row r="72" s="53" customFormat="1" ht="48" spans="1:8">
      <c r="A72" s="58">
        <f>SUBTOTAL(103,B$3:B72)</f>
        <v>70</v>
      </c>
      <c r="B72" s="58" t="s">
        <v>104</v>
      </c>
      <c r="C72" s="58" t="s">
        <v>33</v>
      </c>
      <c r="D72" s="58">
        <v>8.5</v>
      </c>
      <c r="E72" s="58">
        <v>31.6</v>
      </c>
      <c r="F72" s="58" t="s">
        <v>56</v>
      </c>
      <c r="G72" s="59">
        <v>3000</v>
      </c>
      <c r="H72" s="60"/>
    </row>
    <row r="73" s="53" customFormat="1" ht="36" spans="1:8">
      <c r="A73" s="58">
        <f>SUBTOTAL(103,B$3:B73)</f>
        <v>71</v>
      </c>
      <c r="B73" s="58" t="s">
        <v>105</v>
      </c>
      <c r="C73" s="58" t="s">
        <v>33</v>
      </c>
      <c r="D73" s="58">
        <v>6.3</v>
      </c>
      <c r="E73" s="58">
        <v>19</v>
      </c>
      <c r="F73" s="58" t="s">
        <v>56</v>
      </c>
      <c r="G73" s="59">
        <v>3000</v>
      </c>
      <c r="H73" s="60"/>
    </row>
    <row r="74" s="53" customFormat="1" ht="24" spans="1:8">
      <c r="A74" s="58">
        <f>SUBTOTAL(103,B$3:B74)</f>
        <v>72</v>
      </c>
      <c r="B74" s="58" t="s">
        <v>106</v>
      </c>
      <c r="C74" s="58" t="s">
        <v>33</v>
      </c>
      <c r="D74" s="58">
        <v>26.8</v>
      </c>
      <c r="E74" s="58">
        <v>9.1</v>
      </c>
      <c r="F74" s="58" t="s">
        <v>56</v>
      </c>
      <c r="G74" s="59">
        <v>3000</v>
      </c>
      <c r="H74" s="60"/>
    </row>
    <row r="75" s="53" customFormat="1" ht="24" spans="1:8">
      <c r="A75" s="58">
        <f>SUBTOTAL(103,B$3:B75)</f>
        <v>73</v>
      </c>
      <c r="B75" s="58" t="s">
        <v>107</v>
      </c>
      <c r="C75" s="58" t="s">
        <v>33</v>
      </c>
      <c r="D75" s="58">
        <v>18.4</v>
      </c>
      <c r="E75" s="58">
        <v>3.6</v>
      </c>
      <c r="F75" s="58" t="s">
        <v>56</v>
      </c>
      <c r="G75" s="59">
        <v>3000</v>
      </c>
      <c r="H75" s="60"/>
    </row>
    <row r="76" s="53" customFormat="1" ht="24" spans="1:8">
      <c r="A76" s="58">
        <f>SUBTOTAL(103,B$3:B76)</f>
        <v>74</v>
      </c>
      <c r="B76" s="58" t="s">
        <v>108</v>
      </c>
      <c r="C76" s="58" t="s">
        <v>33</v>
      </c>
      <c r="D76" s="58">
        <v>142.07</v>
      </c>
      <c r="E76" s="58">
        <v>4.75</v>
      </c>
      <c r="F76" s="58" t="s">
        <v>56</v>
      </c>
      <c r="G76" s="59">
        <v>10040</v>
      </c>
      <c r="H76" s="60"/>
    </row>
    <row r="77" s="53" customFormat="1" ht="36" spans="1:8">
      <c r="A77" s="58">
        <f>SUBTOTAL(103,B$3:B77)</f>
        <v>75</v>
      </c>
      <c r="B77" s="58" t="s">
        <v>109</v>
      </c>
      <c r="C77" s="58" t="s">
        <v>33</v>
      </c>
      <c r="D77" s="58">
        <v>110</v>
      </c>
      <c r="E77" s="58">
        <v>31.5</v>
      </c>
      <c r="F77" s="58" t="s">
        <v>56</v>
      </c>
      <c r="G77" s="59">
        <v>9050</v>
      </c>
      <c r="H77" s="60"/>
    </row>
    <row r="78" s="53" customFormat="1" ht="24" spans="1:8">
      <c r="A78" s="58">
        <f>SUBTOTAL(103,B$3:B78)</f>
        <v>76</v>
      </c>
      <c r="B78" s="58" t="s">
        <v>110</v>
      </c>
      <c r="C78" s="58" t="s">
        <v>33</v>
      </c>
      <c r="D78" s="58">
        <v>9.4</v>
      </c>
      <c r="E78" s="58">
        <v>41.6</v>
      </c>
      <c r="F78" s="58" t="s">
        <v>56</v>
      </c>
      <c r="G78" s="59">
        <v>3060</v>
      </c>
      <c r="H78" s="60"/>
    </row>
    <row r="79" s="53" customFormat="1" ht="24" spans="1:8">
      <c r="A79" s="58">
        <f>SUBTOTAL(103,B$3:B79)</f>
        <v>77</v>
      </c>
      <c r="B79" s="58" t="s">
        <v>111</v>
      </c>
      <c r="C79" s="58" t="s">
        <v>33</v>
      </c>
      <c r="D79" s="58">
        <v>9.25</v>
      </c>
      <c r="E79" s="58">
        <v>40</v>
      </c>
      <c r="F79" s="58" t="s">
        <v>56</v>
      </c>
      <c r="G79" s="59">
        <v>3000</v>
      </c>
      <c r="H79" s="60"/>
    </row>
    <row r="80" s="53" customFormat="1" ht="24" spans="1:8">
      <c r="A80" s="58">
        <f>SUBTOTAL(103,B$3:B80)</f>
        <v>78</v>
      </c>
      <c r="B80" s="58" t="s">
        <v>112</v>
      </c>
      <c r="C80" s="58" t="s">
        <v>33</v>
      </c>
      <c r="D80" s="58">
        <v>61.6</v>
      </c>
      <c r="E80" s="58">
        <v>35</v>
      </c>
      <c r="F80" s="58" t="s">
        <v>56</v>
      </c>
      <c r="G80" s="59">
        <v>3960</v>
      </c>
      <c r="H80" s="60"/>
    </row>
    <row r="81" s="53" customFormat="1" ht="24" spans="1:8">
      <c r="A81" s="58">
        <f>SUBTOTAL(103,B$3:B81)</f>
        <v>79</v>
      </c>
      <c r="B81" s="58" t="s">
        <v>113</v>
      </c>
      <c r="C81" s="58" t="s">
        <v>33</v>
      </c>
      <c r="D81" s="58">
        <v>54.2</v>
      </c>
      <c r="E81" s="58">
        <v>9.1</v>
      </c>
      <c r="F81" s="58" t="s">
        <v>56</v>
      </c>
      <c r="G81" s="59">
        <v>3690</v>
      </c>
      <c r="H81" s="60"/>
    </row>
    <row r="82" s="53" customFormat="1" ht="24" spans="1:8">
      <c r="A82" s="58">
        <f>SUBTOTAL(103,B$3:B82)</f>
        <v>80</v>
      </c>
      <c r="B82" s="58" t="s">
        <v>114</v>
      </c>
      <c r="C82" s="58" t="s">
        <v>33</v>
      </c>
      <c r="D82" s="58">
        <v>42</v>
      </c>
      <c r="E82" s="58">
        <v>35.65</v>
      </c>
      <c r="F82" s="58" t="s">
        <v>56</v>
      </c>
      <c r="G82" s="59">
        <v>3360</v>
      </c>
      <c r="H82" s="60"/>
    </row>
    <row r="83" s="53" customFormat="1" ht="24" spans="1:8">
      <c r="A83" s="58">
        <f>SUBTOTAL(103,B$3:B83)</f>
        <v>81</v>
      </c>
      <c r="B83" s="58" t="s">
        <v>115</v>
      </c>
      <c r="C83" s="58" t="s">
        <v>33</v>
      </c>
      <c r="D83" s="58">
        <v>14.96</v>
      </c>
      <c r="E83" s="58">
        <v>12.7</v>
      </c>
      <c r="F83" s="58" t="s">
        <v>56</v>
      </c>
      <c r="G83" s="59">
        <v>3000</v>
      </c>
      <c r="H83" s="60"/>
    </row>
    <row r="84" s="53" customFormat="1" ht="24" spans="1:8">
      <c r="A84" s="58">
        <f>SUBTOTAL(103,B$3:B84)</f>
        <v>82</v>
      </c>
      <c r="B84" s="58" t="s">
        <v>116</v>
      </c>
      <c r="C84" s="58" t="s">
        <v>33</v>
      </c>
      <c r="D84" s="58">
        <v>14.8</v>
      </c>
      <c r="E84" s="58">
        <v>12.7</v>
      </c>
      <c r="F84" s="58" t="s">
        <v>56</v>
      </c>
      <c r="G84" s="59">
        <v>3000</v>
      </c>
      <c r="H84" s="60"/>
    </row>
    <row r="85" s="53" customFormat="1" ht="24" spans="1:8">
      <c r="A85" s="58">
        <f>SUBTOTAL(103,B$3:B85)</f>
        <v>83</v>
      </c>
      <c r="B85" s="58" t="s">
        <v>117</v>
      </c>
      <c r="C85" s="58" t="s">
        <v>33</v>
      </c>
      <c r="D85" s="58">
        <v>7.8</v>
      </c>
      <c r="E85" s="58">
        <v>41</v>
      </c>
      <c r="F85" s="58" t="s">
        <v>56</v>
      </c>
      <c r="G85" s="59">
        <v>3030</v>
      </c>
      <c r="H85" s="60"/>
    </row>
    <row r="86" s="53" customFormat="1" ht="24" spans="1:8">
      <c r="A86" s="58">
        <f>SUBTOTAL(103,B$3:B86)</f>
        <v>84</v>
      </c>
      <c r="B86" s="58" t="s">
        <v>118</v>
      </c>
      <c r="C86" s="58" t="s">
        <v>33</v>
      </c>
      <c r="D86" s="58">
        <v>16</v>
      </c>
      <c r="E86" s="58">
        <v>40</v>
      </c>
      <c r="F86" s="58" t="s">
        <v>56</v>
      </c>
      <c r="G86" s="59">
        <v>3000</v>
      </c>
      <c r="H86" s="60"/>
    </row>
    <row r="87" s="53" customFormat="1" ht="24" spans="1:8">
      <c r="A87" s="58">
        <f>SUBTOTAL(103,B$3:B87)</f>
        <v>85</v>
      </c>
      <c r="B87" s="58" t="s">
        <v>119</v>
      </c>
      <c r="C87" s="58" t="s">
        <v>33</v>
      </c>
      <c r="D87" s="58">
        <v>10.6</v>
      </c>
      <c r="E87" s="58">
        <v>42.4</v>
      </c>
      <c r="F87" s="58" t="s">
        <v>56</v>
      </c>
      <c r="G87" s="59">
        <v>3090</v>
      </c>
      <c r="H87" s="60"/>
    </row>
    <row r="88" s="53" customFormat="1" ht="24" spans="1:8">
      <c r="A88" s="58">
        <f>SUBTOTAL(103,B$3:B88)</f>
        <v>86</v>
      </c>
      <c r="B88" s="58" t="s">
        <v>120</v>
      </c>
      <c r="C88" s="58" t="s">
        <v>33</v>
      </c>
      <c r="D88" s="58">
        <v>19.91</v>
      </c>
      <c r="E88" s="58">
        <v>34.45</v>
      </c>
      <c r="F88" s="58" t="s">
        <v>56</v>
      </c>
      <c r="G88" s="59">
        <v>3000</v>
      </c>
      <c r="H88" s="60"/>
    </row>
    <row r="89" s="53" customFormat="1" ht="24" spans="1:8">
      <c r="A89" s="58">
        <f>SUBTOTAL(103,B$3:B89)</f>
        <v>87</v>
      </c>
      <c r="B89" s="58" t="s">
        <v>121</v>
      </c>
      <c r="C89" s="58" t="s">
        <v>33</v>
      </c>
      <c r="D89" s="58">
        <v>30</v>
      </c>
      <c r="E89" s="58">
        <v>9.5</v>
      </c>
      <c r="F89" s="58" t="s">
        <v>56</v>
      </c>
      <c r="G89" s="59">
        <v>3000</v>
      </c>
      <c r="H89" s="60"/>
    </row>
    <row r="90" s="53" customFormat="1" ht="24" spans="1:8">
      <c r="A90" s="58">
        <f>SUBTOTAL(103,B$3:B90)</f>
        <v>88</v>
      </c>
      <c r="B90" s="58" t="s">
        <v>122</v>
      </c>
      <c r="C90" s="58" t="s">
        <v>33</v>
      </c>
      <c r="D90" s="58">
        <v>47.9</v>
      </c>
      <c r="E90" s="58">
        <v>36</v>
      </c>
      <c r="F90" s="58" t="s">
        <v>56</v>
      </c>
      <c r="G90" s="59">
        <v>3540</v>
      </c>
      <c r="H90" s="60"/>
    </row>
    <row r="91" s="53" customFormat="1" ht="24" spans="1:8">
      <c r="A91" s="58">
        <f>SUBTOTAL(103,B$3:B91)</f>
        <v>89</v>
      </c>
      <c r="B91" s="58" t="s">
        <v>123</v>
      </c>
      <c r="C91" s="58" t="s">
        <v>33</v>
      </c>
      <c r="D91" s="58">
        <v>45</v>
      </c>
      <c r="E91" s="58">
        <v>29.6</v>
      </c>
      <c r="F91" s="58" t="s">
        <v>56</v>
      </c>
      <c r="G91" s="59">
        <v>3450</v>
      </c>
      <c r="H91" s="60"/>
    </row>
    <row r="92" s="53" customFormat="1" ht="24" spans="1:8">
      <c r="A92" s="58">
        <f>SUBTOTAL(103,B$3:B92)</f>
        <v>90</v>
      </c>
      <c r="B92" s="58" t="s">
        <v>124</v>
      </c>
      <c r="C92" s="58" t="s">
        <v>33</v>
      </c>
      <c r="D92" s="58">
        <v>81</v>
      </c>
      <c r="E92" s="58">
        <v>36.3</v>
      </c>
      <c r="F92" s="58" t="s">
        <v>56</v>
      </c>
      <c r="G92" s="59">
        <v>4530</v>
      </c>
      <c r="H92" s="60"/>
    </row>
    <row r="93" s="53" customFormat="1" ht="24" spans="1:8">
      <c r="A93" s="58">
        <f>SUBTOTAL(103,B$3:B93)</f>
        <v>91</v>
      </c>
      <c r="B93" s="58" t="s">
        <v>125</v>
      </c>
      <c r="C93" s="58" t="s">
        <v>33</v>
      </c>
      <c r="D93" s="58">
        <v>33.9</v>
      </c>
      <c r="E93" s="58">
        <v>50</v>
      </c>
      <c r="F93" s="58" t="s">
        <v>56</v>
      </c>
      <c r="G93" s="59">
        <v>3420</v>
      </c>
      <c r="H93" s="60"/>
    </row>
    <row r="94" s="53" customFormat="1" ht="24" spans="1:8">
      <c r="A94" s="58">
        <f>SUBTOTAL(103,B$3:B94)</f>
        <v>92</v>
      </c>
      <c r="B94" s="58" t="s">
        <v>126</v>
      </c>
      <c r="C94" s="58" t="s">
        <v>33</v>
      </c>
      <c r="D94" s="58">
        <v>38.6</v>
      </c>
      <c r="E94" s="58">
        <v>34</v>
      </c>
      <c r="F94" s="58" t="s">
        <v>56</v>
      </c>
      <c r="G94" s="59">
        <v>3270</v>
      </c>
      <c r="H94" s="60"/>
    </row>
    <row r="95" s="53" customFormat="1" ht="24" spans="1:8">
      <c r="A95" s="58">
        <f>SUBTOTAL(103,B$3:B95)</f>
        <v>93</v>
      </c>
      <c r="B95" s="58" t="s">
        <v>127</v>
      </c>
      <c r="C95" s="58" t="s">
        <v>33</v>
      </c>
      <c r="D95" s="58">
        <v>25</v>
      </c>
      <c r="E95" s="58" t="s">
        <v>128</v>
      </c>
      <c r="F95" s="58" t="s">
        <v>56</v>
      </c>
      <c r="G95" s="59">
        <v>3000</v>
      </c>
      <c r="H95" s="60"/>
    </row>
    <row r="96" s="53" customFormat="1" ht="24" spans="1:8">
      <c r="A96" s="58">
        <f>SUBTOTAL(103,B$3:B96)</f>
        <v>94</v>
      </c>
      <c r="B96" s="58" t="s">
        <v>129</v>
      </c>
      <c r="C96" s="58" t="s">
        <v>130</v>
      </c>
      <c r="D96" s="58">
        <v>16</v>
      </c>
      <c r="E96" s="58">
        <v>6</v>
      </c>
      <c r="F96" s="58" t="s">
        <v>56</v>
      </c>
      <c r="G96" s="59">
        <v>7500</v>
      </c>
      <c r="H96" s="60"/>
    </row>
    <row r="97" s="53" customFormat="1" ht="24" spans="1:8">
      <c r="A97" s="58">
        <f>SUBTOTAL(103,B$3:B97)</f>
        <v>95</v>
      </c>
      <c r="B97" s="58" t="s">
        <v>131</v>
      </c>
      <c r="C97" s="58" t="s">
        <v>33</v>
      </c>
      <c r="D97" s="58">
        <v>102</v>
      </c>
      <c r="E97" s="58" t="s">
        <v>132</v>
      </c>
      <c r="F97" s="58" t="s">
        <v>56</v>
      </c>
      <c r="G97" s="59">
        <v>8839.7</v>
      </c>
      <c r="H97" s="60"/>
    </row>
    <row r="98" s="53" customFormat="1" ht="36" spans="1:8">
      <c r="A98" s="58">
        <f>SUBTOTAL(103,B$3:B98)</f>
        <v>96</v>
      </c>
      <c r="B98" s="58" t="s">
        <v>133</v>
      </c>
      <c r="C98" s="58" t="s">
        <v>33</v>
      </c>
      <c r="D98" s="58">
        <v>11</v>
      </c>
      <c r="E98" s="58">
        <v>45.5</v>
      </c>
      <c r="F98" s="58" t="s">
        <v>56</v>
      </c>
      <c r="G98" s="59">
        <v>3165</v>
      </c>
      <c r="H98" s="60"/>
    </row>
    <row r="99" s="53" customFormat="1" ht="24" spans="1:8">
      <c r="A99" s="58">
        <f>SUBTOTAL(103,B$3:B99)</f>
        <v>97</v>
      </c>
      <c r="B99" s="58" t="s">
        <v>134</v>
      </c>
      <c r="C99" s="58" t="s">
        <v>33</v>
      </c>
      <c r="D99" s="58">
        <v>11</v>
      </c>
      <c r="E99" s="58">
        <v>31.75</v>
      </c>
      <c r="F99" s="58" t="s">
        <v>56</v>
      </c>
      <c r="G99" s="59">
        <v>3000</v>
      </c>
      <c r="H99" s="60"/>
    </row>
    <row r="100" s="53" customFormat="1" ht="24" spans="1:8">
      <c r="A100" s="58">
        <f>SUBTOTAL(103,B$3:B100)</f>
        <v>98</v>
      </c>
      <c r="B100" s="58" t="s">
        <v>135</v>
      </c>
      <c r="C100" s="58" t="s">
        <v>33</v>
      </c>
      <c r="D100" s="58">
        <f>11+18+11</f>
        <v>40</v>
      </c>
      <c r="E100" s="58" t="s">
        <v>136</v>
      </c>
      <c r="F100" s="58" t="s">
        <v>56</v>
      </c>
      <c r="G100" s="59">
        <v>3000</v>
      </c>
      <c r="H100" s="60"/>
    </row>
    <row r="101" s="53" customFormat="1" ht="24" spans="1:8">
      <c r="A101" s="58">
        <f>SUBTOTAL(103,B$3:B101)</f>
        <v>99</v>
      </c>
      <c r="B101" s="58" t="s">
        <v>137</v>
      </c>
      <c r="C101" s="58" t="s">
        <v>33</v>
      </c>
      <c r="D101" s="58">
        <v>16</v>
      </c>
      <c r="E101" s="58">
        <v>24</v>
      </c>
      <c r="F101" s="58" t="s">
        <v>56</v>
      </c>
      <c r="G101" s="59">
        <v>3000</v>
      </c>
      <c r="H101" s="60"/>
    </row>
    <row r="102" s="53" customFormat="1" ht="24" spans="1:8">
      <c r="A102" s="58">
        <f>SUBTOTAL(103,B$3:B102)</f>
        <v>100</v>
      </c>
      <c r="B102" s="58" t="s">
        <v>138</v>
      </c>
      <c r="C102" s="58" t="s">
        <v>33</v>
      </c>
      <c r="D102" s="58">
        <v>14</v>
      </c>
      <c r="E102" s="58">
        <v>28</v>
      </c>
      <c r="F102" s="58" t="s">
        <v>56</v>
      </c>
      <c r="G102" s="59">
        <v>3000</v>
      </c>
      <c r="H102" s="60"/>
    </row>
    <row r="103" s="53" customFormat="1" ht="24" spans="1:8">
      <c r="A103" s="58">
        <f>SUBTOTAL(103,B$3:B103)</f>
        <v>101</v>
      </c>
      <c r="B103" s="58" t="s">
        <v>139</v>
      </c>
      <c r="C103" s="58" t="s">
        <v>33</v>
      </c>
      <c r="D103" s="58">
        <v>9.35</v>
      </c>
      <c r="E103" s="58">
        <v>11.75</v>
      </c>
      <c r="F103" s="58" t="s">
        <v>56</v>
      </c>
      <c r="G103" s="59">
        <v>3000</v>
      </c>
      <c r="H103" s="60"/>
    </row>
    <row r="104" s="53" customFormat="1" ht="24" spans="1:8">
      <c r="A104" s="58">
        <f>SUBTOTAL(103,B$3:B104)</f>
        <v>102</v>
      </c>
      <c r="B104" s="58" t="s">
        <v>140</v>
      </c>
      <c r="C104" s="58" t="s">
        <v>33</v>
      </c>
      <c r="D104" s="58">
        <v>10.1</v>
      </c>
      <c r="E104" s="58">
        <v>2.2</v>
      </c>
      <c r="F104" s="58" t="s">
        <v>56</v>
      </c>
      <c r="G104" s="59">
        <v>3000</v>
      </c>
      <c r="H104" s="60"/>
    </row>
    <row r="105" s="53" customFormat="1" ht="24" spans="1:8">
      <c r="A105" s="58">
        <f>SUBTOTAL(103,B$3:B105)</f>
        <v>103</v>
      </c>
      <c r="B105" s="58" t="s">
        <v>141</v>
      </c>
      <c r="C105" s="58" t="s">
        <v>33</v>
      </c>
      <c r="D105" s="58">
        <v>10.2</v>
      </c>
      <c r="E105" s="58">
        <v>9.2</v>
      </c>
      <c r="F105" s="58" t="s">
        <v>56</v>
      </c>
      <c r="G105" s="59">
        <v>3000</v>
      </c>
      <c r="H105" s="60"/>
    </row>
    <row r="106" s="53" customFormat="1" ht="24" spans="1:8">
      <c r="A106" s="58">
        <f>SUBTOTAL(103,B$3:B106)</f>
        <v>104</v>
      </c>
      <c r="B106" s="58" t="s">
        <v>142</v>
      </c>
      <c r="C106" s="58" t="s">
        <v>33</v>
      </c>
      <c r="D106" s="58">
        <v>9.1</v>
      </c>
      <c r="E106" s="58">
        <v>8</v>
      </c>
      <c r="F106" s="58" t="s">
        <v>56</v>
      </c>
      <c r="G106" s="59">
        <v>3000</v>
      </c>
      <c r="H106" s="60"/>
    </row>
    <row r="107" s="53" customFormat="1" ht="24" spans="1:8">
      <c r="A107" s="58">
        <f>SUBTOTAL(103,B$3:B107)</f>
        <v>105</v>
      </c>
      <c r="B107" s="58" t="s">
        <v>143</v>
      </c>
      <c r="C107" s="58" t="s">
        <v>33</v>
      </c>
      <c r="D107" s="58">
        <v>9.2</v>
      </c>
      <c r="E107" s="58">
        <v>10</v>
      </c>
      <c r="F107" s="58" t="s">
        <v>56</v>
      </c>
      <c r="G107" s="59">
        <v>3000</v>
      </c>
      <c r="H107" s="60"/>
    </row>
    <row r="108" s="53" customFormat="1" ht="24" spans="1:8">
      <c r="A108" s="58">
        <f>SUBTOTAL(103,B$3:B108)</f>
        <v>106</v>
      </c>
      <c r="B108" s="58" t="s">
        <v>144</v>
      </c>
      <c r="C108" s="58" t="s">
        <v>33</v>
      </c>
      <c r="D108" s="58">
        <v>9.15</v>
      </c>
      <c r="E108" s="58">
        <v>8</v>
      </c>
      <c r="F108" s="58" t="s">
        <v>56</v>
      </c>
      <c r="G108" s="59">
        <v>3000</v>
      </c>
      <c r="H108" s="60"/>
    </row>
    <row r="109" s="53" customFormat="1" ht="24" spans="1:8">
      <c r="A109" s="58">
        <f>SUBTOTAL(103,B$3:B109)</f>
        <v>107</v>
      </c>
      <c r="B109" s="58" t="s">
        <v>145</v>
      </c>
      <c r="C109" s="58" t="s">
        <v>33</v>
      </c>
      <c r="D109" s="58">
        <v>10</v>
      </c>
      <c r="E109" s="58">
        <v>11.5</v>
      </c>
      <c r="F109" s="58" t="s">
        <v>56</v>
      </c>
      <c r="G109" s="59">
        <v>3000</v>
      </c>
      <c r="H109" s="60"/>
    </row>
    <row r="110" s="53" customFormat="1" ht="24" spans="1:8">
      <c r="A110" s="58">
        <f>SUBTOTAL(103,B$3:B110)</f>
        <v>108</v>
      </c>
      <c r="B110" s="58" t="s">
        <v>146</v>
      </c>
      <c r="C110" s="58" t="s">
        <v>147</v>
      </c>
      <c r="D110" s="58">
        <v>48.8</v>
      </c>
      <c r="E110" s="58">
        <v>28</v>
      </c>
      <c r="F110" s="58" t="s">
        <v>56</v>
      </c>
      <c r="G110" s="59">
        <v>3564</v>
      </c>
      <c r="H110" s="60"/>
    </row>
    <row r="111" s="53" customFormat="1" ht="36" spans="1:8">
      <c r="A111" s="58">
        <f>SUBTOTAL(103,B$3:B111)</f>
        <v>109</v>
      </c>
      <c r="B111" s="58" t="s">
        <v>148</v>
      </c>
      <c r="C111" s="58" t="s">
        <v>149</v>
      </c>
      <c r="D111" s="58">
        <v>17.5</v>
      </c>
      <c r="E111" s="58">
        <v>52.077</v>
      </c>
      <c r="F111" s="58" t="s">
        <v>56</v>
      </c>
      <c r="G111" s="59">
        <v>3000</v>
      </c>
      <c r="H111" s="60"/>
    </row>
    <row r="112" s="53" customFormat="1" ht="48" spans="1:8">
      <c r="A112" s="58">
        <f>SUBTOTAL(103,B$3:B112)</f>
        <v>110</v>
      </c>
      <c r="B112" s="58" t="s">
        <v>150</v>
      </c>
      <c r="C112" s="58" t="s">
        <v>149</v>
      </c>
      <c r="D112" s="58">
        <v>7.55</v>
      </c>
      <c r="E112" s="58">
        <v>91.54</v>
      </c>
      <c r="F112" s="58" t="s">
        <v>56</v>
      </c>
      <c r="G112" s="59">
        <v>3000</v>
      </c>
      <c r="H112" s="60"/>
    </row>
    <row r="113" s="53" customFormat="1" ht="24" spans="1:8">
      <c r="A113" s="58">
        <f>SUBTOTAL(103,B$3:B113)</f>
        <v>111</v>
      </c>
      <c r="B113" s="58" t="s">
        <v>151</v>
      </c>
      <c r="C113" s="58" t="s">
        <v>33</v>
      </c>
      <c r="D113" s="58">
        <v>103.3</v>
      </c>
      <c r="E113" s="58" t="s">
        <v>152</v>
      </c>
      <c r="F113" s="58" t="s">
        <v>56</v>
      </c>
      <c r="G113" s="59">
        <v>8849</v>
      </c>
      <c r="H113" s="60"/>
    </row>
    <row r="114" s="53" customFormat="1" ht="24" spans="1:8">
      <c r="A114" s="58">
        <f>SUBTOTAL(103,B$3:B114)</f>
        <v>112</v>
      </c>
      <c r="B114" s="58" t="s">
        <v>153</v>
      </c>
      <c r="C114" s="58" t="s">
        <v>33</v>
      </c>
      <c r="D114" s="58">
        <v>96.3</v>
      </c>
      <c r="E114" s="58" t="s">
        <v>152</v>
      </c>
      <c r="F114" s="58" t="s">
        <v>56</v>
      </c>
      <c r="G114" s="59">
        <v>8750</v>
      </c>
      <c r="H114" s="60"/>
    </row>
    <row r="115" s="53" customFormat="1" ht="24" spans="1:8">
      <c r="A115" s="58">
        <f>SUBTOTAL(103,B$3:B115)</f>
        <v>113</v>
      </c>
      <c r="B115" s="58" t="s">
        <v>154</v>
      </c>
      <c r="C115" s="58" t="s">
        <v>33</v>
      </c>
      <c r="D115" s="58">
        <v>97.1</v>
      </c>
      <c r="E115" s="58" t="s">
        <v>152</v>
      </c>
      <c r="F115" s="58" t="s">
        <v>56</v>
      </c>
      <c r="G115" s="59">
        <v>8750</v>
      </c>
      <c r="H115" s="60"/>
    </row>
    <row r="116" s="53" customFormat="1" ht="24" spans="1:8">
      <c r="A116" s="58">
        <f>SUBTOTAL(103,B$3:B116)</f>
        <v>114</v>
      </c>
      <c r="B116" s="58" t="s">
        <v>155</v>
      </c>
      <c r="C116" s="58" t="s">
        <v>33</v>
      </c>
      <c r="D116" s="58">
        <v>99.98</v>
      </c>
      <c r="E116" s="58" t="s">
        <v>152</v>
      </c>
      <c r="F116" s="58" t="s">
        <v>56</v>
      </c>
      <c r="G116" s="59">
        <v>8750</v>
      </c>
      <c r="H116" s="60"/>
    </row>
    <row r="117" s="53" customFormat="1" ht="24" spans="1:8">
      <c r="A117" s="58">
        <f>SUBTOTAL(103,B$3:B117)</f>
        <v>115</v>
      </c>
      <c r="B117" s="58" t="s">
        <v>156</v>
      </c>
      <c r="C117" s="58" t="s">
        <v>33</v>
      </c>
      <c r="D117" s="58">
        <v>103.88</v>
      </c>
      <c r="E117" s="58" t="s">
        <v>157</v>
      </c>
      <c r="F117" s="58" t="s">
        <v>56</v>
      </c>
      <c r="G117" s="59">
        <v>8750</v>
      </c>
      <c r="H117" s="60"/>
    </row>
    <row r="118" s="53" customFormat="1" ht="24" spans="1:8">
      <c r="A118" s="58">
        <f>SUBTOTAL(103,B$3:B118)</f>
        <v>116</v>
      </c>
      <c r="B118" s="58" t="s">
        <v>158</v>
      </c>
      <c r="C118" s="58" t="s">
        <v>33</v>
      </c>
      <c r="D118" s="58">
        <v>104.274</v>
      </c>
      <c r="E118" s="58">
        <v>4</v>
      </c>
      <c r="F118" s="58" t="s">
        <v>56</v>
      </c>
      <c r="G118" s="59">
        <v>8750</v>
      </c>
      <c r="H118" s="60"/>
    </row>
    <row r="119" s="53" customFormat="1" ht="24" spans="1:8">
      <c r="A119" s="58">
        <f>SUBTOTAL(103,B$3:B119)</f>
        <v>117</v>
      </c>
      <c r="B119" s="58" t="s">
        <v>159</v>
      </c>
      <c r="C119" s="58" t="s">
        <v>33</v>
      </c>
      <c r="D119" s="58">
        <v>110.75</v>
      </c>
      <c r="E119" s="58" t="s">
        <v>160</v>
      </c>
      <c r="F119" s="58" t="s">
        <v>56</v>
      </c>
      <c r="G119" s="59">
        <v>8750</v>
      </c>
      <c r="H119" s="60"/>
    </row>
    <row r="120" s="53" customFormat="1" ht="36" spans="1:8">
      <c r="A120" s="58">
        <f>SUBTOTAL(103,B$3:B120)</f>
        <v>118</v>
      </c>
      <c r="B120" s="58" t="s">
        <v>161</v>
      </c>
      <c r="C120" s="58" t="s">
        <v>33</v>
      </c>
      <c r="D120" s="58">
        <v>85.11</v>
      </c>
      <c r="E120" s="58" t="s">
        <v>162</v>
      </c>
      <c r="F120" s="58" t="s">
        <v>56</v>
      </c>
      <c r="G120" s="59">
        <v>8750</v>
      </c>
      <c r="H120" s="60"/>
    </row>
    <row r="121" s="53" customFormat="1" ht="24" spans="1:8">
      <c r="A121" s="58">
        <f>SUBTOTAL(103,B$3:B121)</f>
        <v>119</v>
      </c>
      <c r="B121" s="58" t="s">
        <v>163</v>
      </c>
      <c r="C121" s="58" t="s">
        <v>33</v>
      </c>
      <c r="D121" s="58">
        <v>20</v>
      </c>
      <c r="E121" s="58">
        <v>36.5</v>
      </c>
      <c r="F121" s="58" t="s">
        <v>56</v>
      </c>
      <c r="G121" s="59">
        <v>3000</v>
      </c>
      <c r="H121" s="60"/>
    </row>
    <row r="122" s="53" customFormat="1" ht="24" spans="1:8">
      <c r="A122" s="58">
        <f>SUBTOTAL(103,B$3:B122)</f>
        <v>120</v>
      </c>
      <c r="B122" s="58" t="s">
        <v>164</v>
      </c>
      <c r="C122" s="58" t="s">
        <v>165</v>
      </c>
      <c r="D122" s="58">
        <v>136.25</v>
      </c>
      <c r="E122" s="58">
        <v>5</v>
      </c>
      <c r="F122" s="58" t="s">
        <v>166</v>
      </c>
      <c r="G122" s="59">
        <v>3000</v>
      </c>
      <c r="H122" s="60"/>
    </row>
    <row r="123" s="53" customFormat="1" ht="24" spans="1:8">
      <c r="A123" s="58">
        <f>SUBTOTAL(103,B$3:B123)</f>
        <v>121</v>
      </c>
      <c r="B123" s="58" t="s">
        <v>167</v>
      </c>
      <c r="C123" s="58" t="s">
        <v>165</v>
      </c>
      <c r="D123" s="58">
        <v>209.62</v>
      </c>
      <c r="E123" s="58" t="s">
        <v>168</v>
      </c>
      <c r="F123" s="58" t="s">
        <v>166</v>
      </c>
      <c r="G123" s="59">
        <v>3000</v>
      </c>
      <c r="H123" s="60"/>
    </row>
    <row r="124" s="53" customFormat="1" ht="24" spans="1:8">
      <c r="A124" s="58">
        <f>SUBTOTAL(103,B$3:B124)</f>
        <v>122</v>
      </c>
      <c r="B124" s="58" t="s">
        <v>169</v>
      </c>
      <c r="C124" s="58" t="s">
        <v>165</v>
      </c>
      <c r="D124" s="58">
        <v>206.4</v>
      </c>
      <c r="E124" s="58">
        <v>5</v>
      </c>
      <c r="F124" s="58" t="s">
        <v>166</v>
      </c>
      <c r="G124" s="59">
        <v>3000</v>
      </c>
      <c r="H124" s="60"/>
    </row>
    <row r="125" s="53" customFormat="1" ht="24" spans="1:8">
      <c r="A125" s="58">
        <f>SUBTOTAL(103,B$3:B125)</f>
        <v>123</v>
      </c>
      <c r="B125" s="58" t="s">
        <v>170</v>
      </c>
      <c r="C125" s="58" t="s">
        <v>165</v>
      </c>
      <c r="D125" s="58">
        <v>134.21</v>
      </c>
      <c r="E125" s="58">
        <v>5</v>
      </c>
      <c r="F125" s="58" t="s">
        <v>166</v>
      </c>
      <c r="G125" s="59">
        <v>3000</v>
      </c>
      <c r="H125" s="60"/>
    </row>
    <row r="126" s="53" customFormat="1" ht="24" spans="1:8">
      <c r="A126" s="58">
        <f>SUBTOTAL(103,B$3:B126)</f>
        <v>124</v>
      </c>
      <c r="B126" s="58" t="s">
        <v>171</v>
      </c>
      <c r="C126" s="58" t="s">
        <v>165</v>
      </c>
      <c r="D126" s="58">
        <v>152.6</v>
      </c>
      <c r="E126" s="58">
        <v>5</v>
      </c>
      <c r="F126" s="58" t="s">
        <v>166</v>
      </c>
      <c r="G126" s="59">
        <v>3000</v>
      </c>
      <c r="H126" s="60"/>
    </row>
    <row r="127" s="53" customFormat="1" ht="24" spans="1:8">
      <c r="A127" s="58">
        <f>SUBTOTAL(103,B$3:B127)</f>
        <v>125</v>
      </c>
      <c r="B127" s="58" t="s">
        <v>172</v>
      </c>
      <c r="C127" s="58" t="s">
        <v>165</v>
      </c>
      <c r="D127" s="58">
        <v>150.24</v>
      </c>
      <c r="E127" s="58">
        <v>5</v>
      </c>
      <c r="F127" s="58" t="s">
        <v>166</v>
      </c>
      <c r="G127" s="59">
        <v>3000</v>
      </c>
      <c r="H127" s="60"/>
    </row>
    <row r="128" s="53" customFormat="1" ht="24" spans="1:8">
      <c r="A128" s="58">
        <f>SUBTOTAL(103,B$3:B128)</f>
        <v>126</v>
      </c>
      <c r="B128" s="58" t="s">
        <v>173</v>
      </c>
      <c r="C128" s="58" t="s">
        <v>165</v>
      </c>
      <c r="D128" s="58">
        <v>150</v>
      </c>
      <c r="E128" s="58">
        <v>5</v>
      </c>
      <c r="F128" s="58" t="s">
        <v>166</v>
      </c>
      <c r="G128" s="59">
        <v>3000</v>
      </c>
      <c r="H128" s="60"/>
    </row>
    <row r="129" s="53" customFormat="1" ht="24" spans="1:8">
      <c r="A129" s="58">
        <f>SUBTOTAL(103,B$3:B129)</f>
        <v>127</v>
      </c>
      <c r="B129" s="58" t="s">
        <v>174</v>
      </c>
      <c r="C129" s="58" t="s">
        <v>165</v>
      </c>
      <c r="D129" s="58">
        <v>158.94</v>
      </c>
      <c r="E129" s="58">
        <v>5</v>
      </c>
      <c r="F129" s="58" t="s">
        <v>166</v>
      </c>
      <c r="G129" s="59">
        <v>3000</v>
      </c>
      <c r="H129" s="60"/>
    </row>
    <row r="130" s="53" customFormat="1" ht="36" spans="1:8">
      <c r="A130" s="58">
        <f>SUBTOTAL(103,B$3:B130)</f>
        <v>128</v>
      </c>
      <c r="B130" s="58" t="s">
        <v>175</v>
      </c>
      <c r="C130" s="58" t="s">
        <v>165</v>
      </c>
      <c r="D130" s="58">
        <v>137.5</v>
      </c>
      <c r="E130" s="58" t="s">
        <v>176</v>
      </c>
      <c r="F130" s="58" t="s">
        <v>166</v>
      </c>
      <c r="G130" s="59">
        <v>3000</v>
      </c>
      <c r="H130" s="60"/>
    </row>
    <row r="131" s="53" customFormat="1" ht="36" spans="1:8">
      <c r="A131" s="58">
        <f>SUBTOTAL(103,B$3:B131)</f>
        <v>129</v>
      </c>
      <c r="B131" s="58" t="s">
        <v>177</v>
      </c>
      <c r="C131" s="58" t="s">
        <v>165</v>
      </c>
      <c r="D131" s="58">
        <v>180</v>
      </c>
      <c r="E131" s="58" t="s">
        <v>176</v>
      </c>
      <c r="F131" s="58" t="s">
        <v>166</v>
      </c>
      <c r="G131" s="59">
        <v>3000</v>
      </c>
      <c r="H131" s="60"/>
    </row>
    <row r="132" s="53" customFormat="1" ht="36" spans="1:8">
      <c r="A132" s="58">
        <f>SUBTOTAL(103,B$3:B132)</f>
        <v>130</v>
      </c>
      <c r="B132" s="58" t="s">
        <v>178</v>
      </c>
      <c r="C132" s="58" t="s">
        <v>165</v>
      </c>
      <c r="D132" s="58">
        <v>180</v>
      </c>
      <c r="E132" s="58" t="s">
        <v>176</v>
      </c>
      <c r="F132" s="58" t="s">
        <v>166</v>
      </c>
      <c r="G132" s="59">
        <v>3000</v>
      </c>
      <c r="H132" s="60"/>
    </row>
    <row r="133" s="53" customFormat="1" ht="24" spans="1:8">
      <c r="A133" s="58">
        <f>SUBTOTAL(103,B$3:B133)</f>
        <v>131</v>
      </c>
      <c r="B133" s="58" t="s">
        <v>179</v>
      </c>
      <c r="C133" s="58" t="s">
        <v>165</v>
      </c>
      <c r="D133" s="58">
        <v>169.58</v>
      </c>
      <c r="E133" s="58">
        <v>5</v>
      </c>
      <c r="F133" s="58" t="s">
        <v>166</v>
      </c>
      <c r="G133" s="59">
        <v>3000</v>
      </c>
      <c r="H133" s="60"/>
    </row>
    <row r="134" s="53" customFormat="1" ht="36" spans="1:8">
      <c r="A134" s="58">
        <f>SUBTOTAL(103,B$3:B134)</f>
        <v>132</v>
      </c>
      <c r="B134" s="58" t="s">
        <v>180</v>
      </c>
      <c r="C134" s="58" t="s">
        <v>165</v>
      </c>
      <c r="D134" s="58">
        <v>150</v>
      </c>
      <c r="E134" s="58" t="s">
        <v>176</v>
      </c>
      <c r="F134" s="58" t="s">
        <v>166</v>
      </c>
      <c r="G134" s="59">
        <v>3000</v>
      </c>
      <c r="H134" s="60"/>
    </row>
    <row r="135" s="53" customFormat="1" ht="24" spans="1:8">
      <c r="A135" s="58">
        <f>SUBTOTAL(103,B$3:B135)</f>
        <v>133</v>
      </c>
      <c r="B135" s="58" t="s">
        <v>181</v>
      </c>
      <c r="C135" s="58" t="s">
        <v>33</v>
      </c>
      <c r="D135" s="58">
        <v>151.08</v>
      </c>
      <c r="E135" s="58" t="s">
        <v>182</v>
      </c>
      <c r="F135" s="58" t="s">
        <v>56</v>
      </c>
      <c r="G135" s="59">
        <v>6660</v>
      </c>
      <c r="H135" s="60"/>
    </row>
    <row r="136" s="53" customFormat="1" ht="24" spans="1:8">
      <c r="A136" s="58">
        <f>SUBTOTAL(103,B$3:B136)</f>
        <v>134</v>
      </c>
      <c r="B136" s="58" t="s">
        <v>183</v>
      </c>
      <c r="C136" s="58" t="s">
        <v>33</v>
      </c>
      <c r="D136" s="58">
        <v>286.11</v>
      </c>
      <c r="E136" s="58">
        <v>3.5</v>
      </c>
      <c r="F136" s="58" t="s">
        <v>56</v>
      </c>
      <c r="G136" s="59">
        <v>14360</v>
      </c>
      <c r="H136" s="60"/>
    </row>
    <row r="137" s="53" customFormat="1" ht="24" spans="1:8">
      <c r="A137" s="58">
        <f>SUBTOTAL(103,B$3:B137)</f>
        <v>135</v>
      </c>
      <c r="B137" s="58" t="s">
        <v>184</v>
      </c>
      <c r="C137" s="58" t="s">
        <v>33</v>
      </c>
      <c r="D137" s="58">
        <v>113.71</v>
      </c>
      <c r="E137" s="58" t="s">
        <v>185</v>
      </c>
      <c r="F137" s="58" t="s">
        <v>56</v>
      </c>
      <c r="G137" s="59">
        <v>9170</v>
      </c>
      <c r="H137" s="60"/>
    </row>
    <row r="138" s="53" customFormat="1" ht="24" spans="1:8">
      <c r="A138" s="58">
        <f>SUBTOTAL(103,B$3:B138)</f>
        <v>136</v>
      </c>
      <c r="B138" s="58" t="s">
        <v>186</v>
      </c>
      <c r="C138" s="58" t="s">
        <v>33</v>
      </c>
      <c r="D138" s="58">
        <v>143.05</v>
      </c>
      <c r="E138" s="58">
        <v>4.2</v>
      </c>
      <c r="F138" s="58" t="s">
        <v>56</v>
      </c>
      <c r="G138" s="59">
        <v>6390</v>
      </c>
      <c r="H138" s="60"/>
    </row>
    <row r="139" s="53" customFormat="1" ht="24" spans="1:8">
      <c r="A139" s="58">
        <f>SUBTOTAL(103,B$3:B139)</f>
        <v>137</v>
      </c>
      <c r="B139" s="58" t="s">
        <v>187</v>
      </c>
      <c r="C139" s="58" t="s">
        <v>33</v>
      </c>
      <c r="D139" s="58">
        <v>109.35</v>
      </c>
      <c r="E139" s="58">
        <v>4.5</v>
      </c>
      <c r="F139" s="58" t="s">
        <v>56</v>
      </c>
      <c r="G139" s="59">
        <v>5400</v>
      </c>
      <c r="H139" s="60"/>
    </row>
    <row r="140" s="53" customFormat="1" ht="24" spans="1:8">
      <c r="A140" s="58">
        <f>SUBTOTAL(103,B$3:B140)</f>
        <v>138</v>
      </c>
      <c r="B140" s="58" t="s">
        <v>188</v>
      </c>
      <c r="C140" s="58" t="s">
        <v>33</v>
      </c>
      <c r="D140" s="58">
        <v>43.6</v>
      </c>
      <c r="E140" s="58">
        <v>5.2</v>
      </c>
      <c r="F140" s="58" t="s">
        <v>56</v>
      </c>
      <c r="G140" s="59">
        <v>3420</v>
      </c>
      <c r="H140" s="60"/>
    </row>
    <row r="141" s="53" customFormat="1" ht="24" spans="1:8">
      <c r="A141" s="58">
        <f>SUBTOTAL(103,B$3:B141)</f>
        <v>139</v>
      </c>
      <c r="B141" s="58" t="s">
        <v>189</v>
      </c>
      <c r="C141" s="58" t="s">
        <v>33</v>
      </c>
      <c r="D141" s="58">
        <v>80.47</v>
      </c>
      <c r="E141" s="58">
        <v>4.7</v>
      </c>
      <c r="F141" s="58" t="s">
        <v>56</v>
      </c>
      <c r="G141" s="59">
        <v>8750</v>
      </c>
      <c r="H141" s="60"/>
    </row>
    <row r="142" s="53" customFormat="1" ht="36" spans="1:8">
      <c r="A142" s="58">
        <f>SUBTOTAL(103,B$3:B142)</f>
        <v>140</v>
      </c>
      <c r="B142" s="58" t="s">
        <v>190</v>
      </c>
      <c r="C142" s="58" t="s">
        <v>33</v>
      </c>
      <c r="D142" s="58">
        <v>140.8</v>
      </c>
      <c r="E142" s="58">
        <v>4.7</v>
      </c>
      <c r="F142" s="58" t="s">
        <v>56</v>
      </c>
      <c r="G142" s="59">
        <v>9980</v>
      </c>
      <c r="H142" s="60"/>
    </row>
    <row r="143" s="53" customFormat="1" ht="24" spans="1:8">
      <c r="A143" s="58">
        <f>SUBTOTAL(103,B$3:B143)</f>
        <v>141</v>
      </c>
      <c r="B143" s="58" t="s">
        <v>191</v>
      </c>
      <c r="C143" s="58" t="s">
        <v>33</v>
      </c>
      <c r="D143" s="58">
        <v>101.68</v>
      </c>
      <c r="E143" s="58">
        <v>4.5</v>
      </c>
      <c r="F143" s="58" t="s">
        <v>56</v>
      </c>
      <c r="G143" s="59">
        <v>8810</v>
      </c>
      <c r="H143" s="60"/>
    </row>
    <row r="144" s="53" customFormat="1" ht="24" spans="1:8">
      <c r="A144" s="58">
        <f>SUBTOTAL(103,B$3:B144)</f>
        <v>142</v>
      </c>
      <c r="B144" s="58" t="s">
        <v>192</v>
      </c>
      <c r="C144" s="58" t="s">
        <v>33</v>
      </c>
      <c r="D144" s="58">
        <v>150.63</v>
      </c>
      <c r="E144" s="58">
        <v>4.5</v>
      </c>
      <c r="F144" s="58" t="s">
        <v>56</v>
      </c>
      <c r="G144" s="59">
        <v>6630</v>
      </c>
      <c r="H144" s="60"/>
    </row>
    <row r="145" s="53" customFormat="1" ht="36" spans="1:8">
      <c r="A145" s="58">
        <f>SUBTOTAL(103,B$3:B145)</f>
        <v>143</v>
      </c>
      <c r="B145" s="58" t="s">
        <v>193</v>
      </c>
      <c r="C145" s="58" t="s">
        <v>33</v>
      </c>
      <c r="D145" s="58">
        <v>108.7</v>
      </c>
      <c r="E145" s="58" t="s">
        <v>194</v>
      </c>
      <c r="F145" s="58" t="s">
        <v>56</v>
      </c>
      <c r="G145" s="59">
        <v>5370</v>
      </c>
      <c r="H145" s="60"/>
    </row>
    <row r="146" s="53" customFormat="1" ht="24" spans="1:8">
      <c r="A146" s="58">
        <f>SUBTOTAL(103,B$3:B146)</f>
        <v>144</v>
      </c>
      <c r="B146" s="58" t="s">
        <v>195</v>
      </c>
      <c r="C146" s="58" t="s">
        <v>33</v>
      </c>
      <c r="D146" s="58">
        <v>7</v>
      </c>
      <c r="E146" s="58">
        <v>52.7</v>
      </c>
      <c r="F146" s="58" t="s">
        <v>56</v>
      </c>
      <c r="G146" s="59">
        <v>3390</v>
      </c>
      <c r="H146" s="60"/>
    </row>
    <row r="147" s="53" customFormat="1" ht="48" spans="1:8">
      <c r="A147" s="58">
        <f>SUBTOTAL(103,B$3:B147)</f>
        <v>145</v>
      </c>
      <c r="B147" s="60" t="s">
        <v>196</v>
      </c>
      <c r="C147" s="58" t="s">
        <v>33</v>
      </c>
      <c r="D147" s="58">
        <v>1282</v>
      </c>
      <c r="E147" s="58" t="s">
        <v>197</v>
      </c>
      <c r="F147" s="58" t="s">
        <v>56</v>
      </c>
      <c r="G147" s="59">
        <v>32263.61</v>
      </c>
      <c r="H147" s="60"/>
    </row>
    <row r="148" s="53" customFormat="1" ht="48" spans="1:8">
      <c r="A148" s="58">
        <f>SUBTOTAL(103,B$3:B148)</f>
        <v>146</v>
      </c>
      <c r="B148" s="60" t="s">
        <v>198</v>
      </c>
      <c r="C148" s="58" t="s">
        <v>33</v>
      </c>
      <c r="D148" s="58">
        <v>305</v>
      </c>
      <c r="E148" s="58">
        <v>16.5</v>
      </c>
      <c r="F148" s="58" t="s">
        <v>56</v>
      </c>
      <c r="G148" s="59">
        <v>14900</v>
      </c>
      <c r="H148" s="60"/>
    </row>
    <row r="149" s="53" customFormat="1" ht="24" spans="1:8">
      <c r="A149" s="58">
        <f>SUBTOTAL(103,B$3:B149)</f>
        <v>147</v>
      </c>
      <c r="B149" s="60" t="s">
        <v>199</v>
      </c>
      <c r="C149" s="58" t="s">
        <v>33</v>
      </c>
      <c r="D149" s="58">
        <v>1438</v>
      </c>
      <c r="E149" s="58">
        <v>25</v>
      </c>
      <c r="F149" s="58" t="s">
        <v>56</v>
      </c>
      <c r="G149" s="59">
        <v>48890</v>
      </c>
      <c r="H149" s="60"/>
    </row>
    <row r="150" s="53" customFormat="1" ht="24" spans="1:8">
      <c r="A150" s="58">
        <f>SUBTOTAL(103,B$3:B150)</f>
        <v>148</v>
      </c>
      <c r="B150" s="60" t="s">
        <v>200</v>
      </c>
      <c r="C150" s="58" t="s">
        <v>33</v>
      </c>
      <c r="D150" s="58">
        <v>978.887</v>
      </c>
      <c r="E150" s="58" t="s">
        <v>201</v>
      </c>
      <c r="F150" s="58" t="s">
        <v>56</v>
      </c>
      <c r="G150" s="59">
        <v>35120</v>
      </c>
      <c r="H150" s="60"/>
    </row>
    <row r="151" s="53" customFormat="1" ht="36" spans="1:8">
      <c r="A151" s="58">
        <f>SUBTOTAL(103,B$3:B151)</f>
        <v>149</v>
      </c>
      <c r="B151" s="60" t="s">
        <v>202</v>
      </c>
      <c r="C151" s="58" t="s">
        <v>33</v>
      </c>
      <c r="D151" s="58">
        <v>1188.84</v>
      </c>
      <c r="E151" s="58">
        <v>16.5</v>
      </c>
      <c r="F151" s="58" t="s">
        <v>56</v>
      </c>
      <c r="G151" s="59">
        <v>41420</v>
      </c>
      <c r="H151" s="60"/>
    </row>
    <row r="152" s="53" customFormat="1" ht="48" spans="1:8">
      <c r="A152" s="58">
        <f>SUBTOTAL(103,B$3:B152)</f>
        <v>150</v>
      </c>
      <c r="B152" s="60" t="s">
        <v>203</v>
      </c>
      <c r="C152" s="58" t="s">
        <v>33</v>
      </c>
      <c r="D152" s="58">
        <v>633.3</v>
      </c>
      <c r="E152" s="58">
        <v>16.5</v>
      </c>
      <c r="F152" s="58" t="s">
        <v>56</v>
      </c>
      <c r="G152" s="59">
        <v>24770</v>
      </c>
      <c r="H152" s="60"/>
    </row>
    <row r="153" s="53" customFormat="1" ht="48" spans="1:8">
      <c r="A153" s="58">
        <f>SUBTOTAL(103,B$3:B153)</f>
        <v>151</v>
      </c>
      <c r="B153" s="60" t="s">
        <v>204</v>
      </c>
      <c r="C153" s="58" t="s">
        <v>33</v>
      </c>
      <c r="D153" s="58">
        <v>579.21</v>
      </c>
      <c r="E153" s="58">
        <v>16.5</v>
      </c>
      <c r="F153" s="58" t="s">
        <v>56</v>
      </c>
      <c r="G153" s="59">
        <v>23150</v>
      </c>
      <c r="H153" s="60"/>
    </row>
    <row r="154" s="53" customFormat="1" ht="36" spans="1:8">
      <c r="A154" s="58">
        <f>SUBTOTAL(103,B$3:B154)</f>
        <v>152</v>
      </c>
      <c r="B154" s="60" t="s">
        <v>205</v>
      </c>
      <c r="C154" s="58" t="s">
        <v>33</v>
      </c>
      <c r="D154" s="58">
        <v>280</v>
      </c>
      <c r="E154" s="58">
        <v>16.5</v>
      </c>
      <c r="F154" s="58" t="s">
        <v>56</v>
      </c>
      <c r="G154" s="59">
        <v>14150</v>
      </c>
      <c r="H154" s="60"/>
    </row>
    <row r="155" s="53" customFormat="1" ht="24" spans="1:8">
      <c r="A155" s="58">
        <f>SUBTOTAL(103,B$3:B155)</f>
        <v>153</v>
      </c>
      <c r="B155" s="60" t="s">
        <v>206</v>
      </c>
      <c r="C155" s="58" t="s">
        <v>33</v>
      </c>
      <c r="D155" s="58">
        <v>1470</v>
      </c>
      <c r="E155" s="58" t="s">
        <v>207</v>
      </c>
      <c r="F155" s="58" t="s">
        <v>56</v>
      </c>
      <c r="G155" s="59">
        <v>49850</v>
      </c>
      <c r="H155" s="60"/>
    </row>
    <row r="156" s="53" customFormat="1" ht="24" spans="1:8">
      <c r="A156" s="58">
        <f>SUBTOTAL(103,B$3:B156)</f>
        <v>154</v>
      </c>
      <c r="B156" s="60" t="s">
        <v>208</v>
      </c>
      <c r="C156" s="58" t="s">
        <v>33</v>
      </c>
      <c r="D156" s="58">
        <v>1450</v>
      </c>
      <c r="E156" s="58">
        <v>19.5</v>
      </c>
      <c r="F156" s="58" t="s">
        <v>56</v>
      </c>
      <c r="G156" s="59">
        <v>49250</v>
      </c>
      <c r="H156" s="60"/>
    </row>
    <row r="157" s="53" customFormat="1" ht="36" spans="1:8">
      <c r="A157" s="58">
        <f>SUBTOTAL(103,B$3:B157)</f>
        <v>155</v>
      </c>
      <c r="B157" s="60" t="s">
        <v>209</v>
      </c>
      <c r="C157" s="58" t="s">
        <v>33</v>
      </c>
      <c r="D157" s="58">
        <v>250</v>
      </c>
      <c r="E157" s="58">
        <v>8.5</v>
      </c>
      <c r="F157" s="58" t="s">
        <v>56</v>
      </c>
      <c r="G157" s="59">
        <v>13250</v>
      </c>
      <c r="H157" s="60"/>
    </row>
    <row r="158" s="53" customFormat="1" ht="24" spans="1:8">
      <c r="A158" s="58">
        <f>SUBTOTAL(103,B$3:B158)</f>
        <v>156</v>
      </c>
      <c r="B158" s="60" t="s">
        <v>210</v>
      </c>
      <c r="C158" s="58" t="s">
        <v>33</v>
      </c>
      <c r="D158" s="58">
        <v>2656</v>
      </c>
      <c r="E158" s="58" t="s">
        <v>211</v>
      </c>
      <c r="F158" s="58" t="s">
        <v>56</v>
      </c>
      <c r="G158" s="59">
        <v>85430</v>
      </c>
      <c r="H158" s="60"/>
    </row>
    <row r="159" s="53" customFormat="1" ht="120" spans="1:8">
      <c r="A159" s="58">
        <f>SUBTOTAL(103,B$3:B159)</f>
        <v>157</v>
      </c>
      <c r="B159" s="60" t="s">
        <v>212</v>
      </c>
      <c r="C159" s="58" t="s">
        <v>33</v>
      </c>
      <c r="D159" s="58">
        <v>6008.1</v>
      </c>
      <c r="E159" s="58" t="s">
        <v>213</v>
      </c>
      <c r="F159" s="58" t="s">
        <v>56</v>
      </c>
      <c r="G159" s="59">
        <v>185993</v>
      </c>
      <c r="H159" s="60"/>
    </row>
    <row r="160" s="53" customFormat="1" ht="24" spans="1:8">
      <c r="A160" s="58">
        <f>SUBTOTAL(103,B$3:B160)</f>
        <v>158</v>
      </c>
      <c r="B160" s="60" t="s">
        <v>214</v>
      </c>
      <c r="C160" s="58" t="s">
        <v>33</v>
      </c>
      <c r="D160" s="58">
        <v>870</v>
      </c>
      <c r="E160" s="58">
        <v>8</v>
      </c>
      <c r="F160" s="58" t="s">
        <v>56</v>
      </c>
      <c r="G160" s="59">
        <v>31850</v>
      </c>
      <c r="H160" s="60"/>
    </row>
    <row r="161" s="53" customFormat="1" ht="36" spans="1:8">
      <c r="A161" s="58">
        <f>SUBTOTAL(103,B$3:B161)</f>
        <v>159</v>
      </c>
      <c r="B161" s="58" t="s">
        <v>215</v>
      </c>
      <c r="C161" s="58" t="s">
        <v>216</v>
      </c>
      <c r="D161" s="58">
        <v>116.75</v>
      </c>
      <c r="E161" s="58" t="s">
        <v>217</v>
      </c>
      <c r="F161" s="58" t="s">
        <v>56</v>
      </c>
      <c r="G161" s="59">
        <v>5602.5</v>
      </c>
      <c r="H161" s="60"/>
    </row>
    <row r="162" s="53" customFormat="1" ht="24" spans="1:8">
      <c r="A162" s="58">
        <f>SUBTOTAL(103,B$3:B162)</f>
        <v>160</v>
      </c>
      <c r="B162" s="58" t="s">
        <v>218</v>
      </c>
      <c r="C162" s="58" t="s">
        <v>216</v>
      </c>
      <c r="D162" s="58">
        <v>85.6</v>
      </c>
      <c r="E162" s="58">
        <v>4.8</v>
      </c>
      <c r="F162" s="58" t="s">
        <v>56</v>
      </c>
      <c r="G162" s="59">
        <v>4668</v>
      </c>
      <c r="H162" s="60"/>
    </row>
    <row r="163" s="53" customFormat="1" ht="36" spans="1:8">
      <c r="A163" s="58">
        <f>SUBTOTAL(103,B$3:B163)</f>
        <v>161</v>
      </c>
      <c r="B163" s="58" t="s">
        <v>219</v>
      </c>
      <c r="C163" s="58" t="s">
        <v>147</v>
      </c>
      <c r="D163" s="58">
        <v>17</v>
      </c>
      <c r="E163" s="58">
        <v>24</v>
      </c>
      <c r="F163" s="58" t="s">
        <v>56</v>
      </c>
      <c r="G163" s="59">
        <v>3000</v>
      </c>
      <c r="H163" s="60"/>
    </row>
    <row r="164" s="53" customFormat="1" ht="48" spans="1:8">
      <c r="A164" s="58">
        <f>SUBTOTAL(103,B$3:B164)</f>
        <v>162</v>
      </c>
      <c r="B164" s="58" t="s">
        <v>220</v>
      </c>
      <c r="C164" s="58" t="s">
        <v>147</v>
      </c>
      <c r="D164" s="58">
        <v>70</v>
      </c>
      <c r="E164" s="58">
        <v>24</v>
      </c>
      <c r="F164" s="58" t="s">
        <v>56</v>
      </c>
      <c r="G164" s="59">
        <v>4200</v>
      </c>
      <c r="H164" s="60"/>
    </row>
    <row r="165" s="53" customFormat="1" ht="48" spans="1:8">
      <c r="A165" s="58">
        <f>SUBTOTAL(103,B$3:B165)</f>
        <v>163</v>
      </c>
      <c r="B165" s="58" t="s">
        <v>221</v>
      </c>
      <c r="C165" s="58" t="s">
        <v>149</v>
      </c>
      <c r="D165" s="58">
        <v>26</v>
      </c>
      <c r="E165" s="58">
        <v>10</v>
      </c>
      <c r="F165" s="58" t="s">
        <v>56</v>
      </c>
      <c r="G165" s="59">
        <v>3000</v>
      </c>
      <c r="H165" s="60"/>
    </row>
    <row r="166" s="53" customFormat="1" ht="48" spans="1:8">
      <c r="A166" s="58">
        <f>SUBTOTAL(103,B$3:B166)</f>
        <v>164</v>
      </c>
      <c r="B166" s="58" t="s">
        <v>222</v>
      </c>
      <c r="C166" s="58" t="s">
        <v>223</v>
      </c>
      <c r="D166" s="58">
        <v>925.6</v>
      </c>
      <c r="E166" s="58" t="s">
        <v>224</v>
      </c>
      <c r="F166" s="58" t="s">
        <v>56</v>
      </c>
      <c r="G166" s="59">
        <v>29868</v>
      </c>
      <c r="H166" s="60"/>
    </row>
    <row r="167" s="53" customFormat="1" ht="96" spans="1:8">
      <c r="A167" s="58">
        <f>SUBTOTAL(103,B$3:B167)</f>
        <v>165</v>
      </c>
      <c r="B167" s="58" t="s">
        <v>225</v>
      </c>
      <c r="C167" s="58" t="s">
        <v>226</v>
      </c>
      <c r="D167" s="58">
        <v>3177</v>
      </c>
      <c r="E167" s="58" t="s">
        <v>227</v>
      </c>
      <c r="F167" s="58" t="s">
        <v>56</v>
      </c>
      <c r="G167" s="59">
        <v>101060</v>
      </c>
      <c r="H167" s="60"/>
    </row>
    <row r="168" s="53" customFormat="1" ht="48" spans="1:8">
      <c r="A168" s="58">
        <f>SUBTOTAL(103,B$3:B168)</f>
        <v>166</v>
      </c>
      <c r="B168" s="58" t="s">
        <v>228</v>
      </c>
      <c r="C168" s="58" t="s">
        <v>147</v>
      </c>
      <c r="D168" s="58">
        <v>51.5</v>
      </c>
      <c r="E168" s="58">
        <v>10.02</v>
      </c>
      <c r="F168" s="58" t="s">
        <v>56</v>
      </c>
      <c r="G168" s="59">
        <v>3645</v>
      </c>
      <c r="H168" s="60"/>
    </row>
    <row r="169" s="53" customFormat="1" ht="36" spans="1:8">
      <c r="A169" s="58">
        <f>SUBTOTAL(103,B$3:B169)</f>
        <v>167</v>
      </c>
      <c r="B169" s="58" t="s">
        <v>229</v>
      </c>
      <c r="C169" s="58" t="s">
        <v>147</v>
      </c>
      <c r="D169" s="58">
        <v>57</v>
      </c>
      <c r="E169" s="58">
        <v>14.6</v>
      </c>
      <c r="F169" s="58" t="s">
        <v>56</v>
      </c>
      <c r="G169" s="59">
        <v>3810</v>
      </c>
      <c r="H169" s="60"/>
    </row>
    <row r="170" s="53" customFormat="1" ht="36" spans="1:8">
      <c r="A170" s="58">
        <f>SUBTOTAL(103,B$3:B170)</f>
        <v>168</v>
      </c>
      <c r="B170" s="58" t="s">
        <v>230</v>
      </c>
      <c r="C170" s="58" t="s">
        <v>147</v>
      </c>
      <c r="D170" s="58">
        <v>57</v>
      </c>
      <c r="E170" s="58">
        <v>10.1</v>
      </c>
      <c r="F170" s="58" t="s">
        <v>56</v>
      </c>
      <c r="G170" s="59">
        <v>3810</v>
      </c>
      <c r="H170" s="60"/>
    </row>
    <row r="171" s="53" customFormat="1" ht="48" spans="1:8">
      <c r="A171" s="58">
        <f>SUBTOTAL(103,B$3:B171)</f>
        <v>169</v>
      </c>
      <c r="B171" s="58" t="s">
        <v>231</v>
      </c>
      <c r="C171" s="58" t="s">
        <v>147</v>
      </c>
      <c r="D171" s="58">
        <v>159</v>
      </c>
      <c r="E171" s="58">
        <v>14.6</v>
      </c>
      <c r="F171" s="58" t="s">
        <v>56</v>
      </c>
      <c r="G171" s="59">
        <v>6870</v>
      </c>
      <c r="H171" s="60"/>
    </row>
    <row r="172" s="53" customFormat="1" ht="24" spans="1:8">
      <c r="A172" s="58">
        <f>SUBTOTAL(103,B$3:B172)</f>
        <v>170</v>
      </c>
      <c r="B172" s="58" t="s">
        <v>232</v>
      </c>
      <c r="C172" s="58" t="s">
        <v>216</v>
      </c>
      <c r="D172" s="58">
        <v>75.95</v>
      </c>
      <c r="E172" s="58">
        <v>4.3</v>
      </c>
      <c r="F172" s="58" t="s">
        <v>56</v>
      </c>
      <c r="G172" s="59">
        <v>4378.5</v>
      </c>
      <c r="H172" s="60"/>
    </row>
    <row r="173" s="53" customFormat="1" ht="48" spans="1:8">
      <c r="A173" s="58">
        <f>SUBTOTAL(103,B$3:B173)</f>
        <v>171</v>
      </c>
      <c r="B173" s="58" t="s">
        <v>233</v>
      </c>
      <c r="C173" s="58" t="s">
        <v>147</v>
      </c>
      <c r="D173" s="58">
        <v>20</v>
      </c>
      <c r="E173" s="58">
        <v>9</v>
      </c>
      <c r="F173" s="58" t="s">
        <v>56</v>
      </c>
      <c r="G173" s="59">
        <v>3000</v>
      </c>
      <c r="H173" s="60"/>
    </row>
    <row r="174" s="53" customFormat="1" ht="48" spans="1:8">
      <c r="A174" s="58">
        <f>SUBTOTAL(103,B$3:B174)</f>
        <v>172</v>
      </c>
      <c r="B174" s="58" t="s">
        <v>234</v>
      </c>
      <c r="C174" s="58" t="s">
        <v>216</v>
      </c>
      <c r="D174" s="58">
        <v>92.15</v>
      </c>
      <c r="E174" s="58" t="s">
        <v>235</v>
      </c>
      <c r="F174" s="58" t="s">
        <v>56</v>
      </c>
      <c r="G174" s="59">
        <v>4864.5</v>
      </c>
      <c r="H174" s="60"/>
    </row>
    <row r="175" s="53" customFormat="1" ht="48" spans="1:8">
      <c r="A175" s="58">
        <f>SUBTOTAL(103,B$3:B175)</f>
        <v>173</v>
      </c>
      <c r="B175" s="58" t="s">
        <v>236</v>
      </c>
      <c r="C175" s="58" t="s">
        <v>33</v>
      </c>
      <c r="D175" s="58">
        <v>4.5</v>
      </c>
      <c r="E175" s="58">
        <v>6.75</v>
      </c>
      <c r="F175" s="58" t="s">
        <v>56</v>
      </c>
      <c r="G175" s="59">
        <v>3000</v>
      </c>
      <c r="H175" s="60"/>
    </row>
    <row r="176" s="53" customFormat="1" ht="36" spans="1:8">
      <c r="A176" s="58">
        <f>SUBTOTAL(103,B$3:B176)</f>
        <v>174</v>
      </c>
      <c r="B176" s="58" t="s">
        <v>237</v>
      </c>
      <c r="C176" s="58" t="s">
        <v>33</v>
      </c>
      <c r="D176" s="58">
        <v>16</v>
      </c>
      <c r="E176" s="58">
        <v>46</v>
      </c>
      <c r="F176" s="58" t="s">
        <v>56</v>
      </c>
      <c r="G176" s="59">
        <v>3180</v>
      </c>
      <c r="H176" s="60"/>
    </row>
    <row r="177" s="53" customFormat="1" ht="24" spans="1:8">
      <c r="A177" s="58">
        <f>SUBTOTAL(103,B$3:B177)</f>
        <v>175</v>
      </c>
      <c r="B177" s="58" t="s">
        <v>238</v>
      </c>
      <c r="C177" s="58" t="s">
        <v>33</v>
      </c>
      <c r="D177" s="58">
        <v>12</v>
      </c>
      <c r="E177" s="58">
        <v>9</v>
      </c>
      <c r="F177" s="58" t="s">
        <v>56</v>
      </c>
      <c r="G177" s="59">
        <v>3000</v>
      </c>
      <c r="H177" s="60"/>
    </row>
    <row r="178" s="53" customFormat="1" ht="24" spans="1:8">
      <c r="A178" s="58">
        <f>SUBTOTAL(103,B$3:B178)</f>
        <v>176</v>
      </c>
      <c r="B178" s="58" t="s">
        <v>239</v>
      </c>
      <c r="C178" s="58" t="s">
        <v>33</v>
      </c>
      <c r="D178" s="58">
        <v>13</v>
      </c>
      <c r="E178" s="58">
        <v>20.2</v>
      </c>
      <c r="F178" s="58" t="s">
        <v>56</v>
      </c>
      <c r="G178" s="59">
        <v>3000</v>
      </c>
      <c r="H178" s="60"/>
    </row>
    <row r="179" s="53" customFormat="1" ht="24" spans="1:8">
      <c r="A179" s="58">
        <f>SUBTOTAL(103,B$3:B179)</f>
        <v>177</v>
      </c>
      <c r="B179" s="58" t="s">
        <v>240</v>
      </c>
      <c r="C179" s="58" t="s">
        <v>33</v>
      </c>
      <c r="D179" s="58">
        <v>7.8</v>
      </c>
      <c r="E179" s="58">
        <v>15.2</v>
      </c>
      <c r="F179" s="58" t="s">
        <v>56</v>
      </c>
      <c r="G179" s="59">
        <v>3000</v>
      </c>
      <c r="H179" s="60"/>
    </row>
    <row r="180" s="53" customFormat="1" ht="36" spans="1:8">
      <c r="A180" s="58">
        <f>SUBTOTAL(103,B$3:B180)</f>
        <v>178</v>
      </c>
      <c r="B180" s="58" t="s">
        <v>241</v>
      </c>
      <c r="C180" s="58" t="s">
        <v>33</v>
      </c>
      <c r="D180" s="58">
        <v>11.5</v>
      </c>
      <c r="E180" s="58">
        <v>45.34</v>
      </c>
      <c r="F180" s="58" t="s">
        <v>56</v>
      </c>
      <c r="G180" s="59">
        <v>3180</v>
      </c>
      <c r="H180" s="60"/>
    </row>
    <row r="181" s="53" customFormat="1" ht="36" spans="1:8">
      <c r="A181" s="58">
        <f>SUBTOTAL(103,B$3:B181)</f>
        <v>179</v>
      </c>
      <c r="B181" s="58" t="s">
        <v>242</v>
      </c>
      <c r="C181" s="58" t="s">
        <v>33</v>
      </c>
      <c r="D181" s="58">
        <v>4.8</v>
      </c>
      <c r="E181" s="58">
        <v>29.92</v>
      </c>
      <c r="F181" s="58" t="s">
        <v>56</v>
      </c>
      <c r="G181" s="59">
        <v>3000</v>
      </c>
      <c r="H181" s="60"/>
    </row>
    <row r="182" s="53" customFormat="1" ht="24" spans="1:8">
      <c r="A182" s="58">
        <f>SUBTOTAL(103,B$3:B182)</f>
        <v>180</v>
      </c>
      <c r="B182" s="58" t="s">
        <v>243</v>
      </c>
      <c r="C182" s="58" t="s">
        <v>33</v>
      </c>
      <c r="D182" s="58">
        <v>13</v>
      </c>
      <c r="E182" s="58">
        <v>7.6</v>
      </c>
      <c r="F182" s="58" t="s">
        <v>56</v>
      </c>
      <c r="G182" s="59">
        <v>3000</v>
      </c>
      <c r="H182" s="60"/>
    </row>
    <row r="183" s="53" customFormat="1" ht="36" spans="1:8">
      <c r="A183" s="58">
        <f>SUBTOTAL(103,B$3:B183)</f>
        <v>181</v>
      </c>
      <c r="B183" s="58" t="s">
        <v>244</v>
      </c>
      <c r="C183" s="58" t="s">
        <v>33</v>
      </c>
      <c r="D183" s="58">
        <v>30</v>
      </c>
      <c r="E183" s="58">
        <v>11.26</v>
      </c>
      <c r="F183" s="58" t="s">
        <v>56</v>
      </c>
      <c r="G183" s="59">
        <v>3000</v>
      </c>
      <c r="H183" s="60"/>
    </row>
    <row r="184" s="53" customFormat="1" ht="36" spans="1:8">
      <c r="A184" s="58">
        <f>SUBTOTAL(103,B$3:B184)</f>
        <v>182</v>
      </c>
      <c r="B184" s="58" t="s">
        <v>245</v>
      </c>
      <c r="C184" s="58" t="s">
        <v>33</v>
      </c>
      <c r="D184" s="58">
        <v>11.26</v>
      </c>
      <c r="E184" s="58">
        <v>16</v>
      </c>
      <c r="F184" s="58" t="s">
        <v>56</v>
      </c>
      <c r="G184" s="59">
        <v>3000</v>
      </c>
      <c r="H184" s="60"/>
    </row>
    <row r="185" s="53" customFormat="1" ht="24" spans="1:8">
      <c r="A185" s="58">
        <f>SUBTOTAL(103,B$3:B185)</f>
        <v>183</v>
      </c>
      <c r="B185" s="58" t="s">
        <v>246</v>
      </c>
      <c r="C185" s="58" t="s">
        <v>33</v>
      </c>
      <c r="D185" s="58">
        <v>16</v>
      </c>
      <c r="E185" s="58">
        <v>22.6</v>
      </c>
      <c r="F185" s="58" t="s">
        <v>56</v>
      </c>
      <c r="G185" s="59">
        <v>3000</v>
      </c>
      <c r="H185" s="60"/>
    </row>
    <row r="186" s="53" customFormat="1" ht="24" spans="1:8">
      <c r="A186" s="58">
        <f>SUBTOTAL(103,B$3:B186)</f>
        <v>184</v>
      </c>
      <c r="B186" s="58" t="s">
        <v>247</v>
      </c>
      <c r="C186" s="58" t="s">
        <v>33</v>
      </c>
      <c r="D186" s="58">
        <v>6</v>
      </c>
      <c r="E186" s="58">
        <v>5.3</v>
      </c>
      <c r="F186" s="58" t="s">
        <v>56</v>
      </c>
      <c r="G186" s="59">
        <v>3000</v>
      </c>
      <c r="H186" s="60"/>
    </row>
    <row r="187" s="53" customFormat="1" ht="24" spans="1:8">
      <c r="A187" s="58">
        <f>SUBTOTAL(103,B$3:B187)</f>
        <v>185</v>
      </c>
      <c r="B187" s="58" t="s">
        <v>248</v>
      </c>
      <c r="C187" s="58" t="s">
        <v>33</v>
      </c>
      <c r="D187" s="58">
        <v>20</v>
      </c>
      <c r="E187" s="58">
        <v>12</v>
      </c>
      <c r="F187" s="58" t="s">
        <v>56</v>
      </c>
      <c r="G187" s="59">
        <v>3000</v>
      </c>
      <c r="H187" s="60"/>
    </row>
    <row r="188" s="53" customFormat="1" ht="24" spans="1:8">
      <c r="A188" s="58">
        <f>SUBTOTAL(103,B$3:B188)</f>
        <v>186</v>
      </c>
      <c r="B188" s="58" t="s">
        <v>249</v>
      </c>
      <c r="C188" s="58" t="s">
        <v>33</v>
      </c>
      <c r="D188" s="58">
        <v>20</v>
      </c>
      <c r="E188" s="58">
        <v>41.5</v>
      </c>
      <c r="F188" s="58" t="s">
        <v>56</v>
      </c>
      <c r="G188" s="59">
        <v>3060</v>
      </c>
      <c r="H188" s="60"/>
    </row>
    <row r="189" s="53" customFormat="1" ht="24" spans="1:8">
      <c r="A189" s="58">
        <f>SUBTOTAL(103,B$3:B189)</f>
        <v>187</v>
      </c>
      <c r="B189" s="58" t="s">
        <v>250</v>
      </c>
      <c r="C189" s="58" t="s">
        <v>43</v>
      </c>
      <c r="D189" s="58">
        <v>10</v>
      </c>
      <c r="E189" s="58">
        <v>19.3</v>
      </c>
      <c r="F189" s="58" t="s">
        <v>56</v>
      </c>
      <c r="G189" s="59">
        <v>7500</v>
      </c>
      <c r="H189" s="60"/>
    </row>
    <row r="190" s="53" customFormat="1" ht="24" spans="1:8">
      <c r="A190" s="58">
        <f>SUBTOTAL(103,B$3:B190)</f>
        <v>188</v>
      </c>
      <c r="B190" s="58" t="s">
        <v>251</v>
      </c>
      <c r="C190" s="58" t="s">
        <v>33</v>
      </c>
      <c r="D190" s="58">
        <v>9.6</v>
      </c>
      <c r="E190" s="58">
        <v>13</v>
      </c>
      <c r="F190" s="58" t="s">
        <v>56</v>
      </c>
      <c r="G190" s="59">
        <v>3000</v>
      </c>
      <c r="H190" s="60"/>
    </row>
    <row r="191" ht="29" customHeight="1" spans="1:8">
      <c r="A191" s="65" t="s">
        <v>252</v>
      </c>
      <c r="B191" s="66"/>
      <c r="C191" s="66"/>
      <c r="D191" s="66"/>
      <c r="E191" s="66"/>
      <c r="F191" s="67"/>
      <c r="G191" s="59">
        <f>SUM(G3:G190)</f>
        <v>2037348.56</v>
      </c>
      <c r="H191" s="60"/>
    </row>
  </sheetData>
  <mergeCells count="3">
    <mergeCell ref="A1:H1"/>
    <mergeCell ref="A191:F191"/>
    <mergeCell ref="A192:C192"/>
  </mergeCells>
  <conditionalFormatting sqref="C110">
    <cfRule type="duplicateValues" dxfId="0" priority="2" stopIfTrue="1"/>
    <cfRule type="duplicateValues" dxfId="1" priority="1"/>
  </conditionalFormatting>
  <conditionalFormatting sqref="B3:B190">
    <cfRule type="duplicateValues" dxfId="2" priority="3"/>
  </conditionalFormatting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16"/>
  <sheetViews>
    <sheetView workbookViewId="0">
      <selection activeCell="A1" sqref="A1:H1"/>
    </sheetView>
  </sheetViews>
  <sheetFormatPr defaultColWidth="9" defaultRowHeight="15" customHeight="1"/>
  <cols>
    <col min="1" max="1" width="5.75" style="54" customWidth="1"/>
    <col min="2" max="2" width="12.6296296296296" style="54" customWidth="1"/>
    <col min="3" max="3" width="16.75" style="54" customWidth="1"/>
    <col min="4" max="4" width="31.25" style="54" customWidth="1"/>
    <col min="5" max="5" width="13" style="54" customWidth="1"/>
    <col min="6" max="6" width="21.25" style="54" customWidth="1"/>
    <col min="7" max="7" width="14.3796296296296" style="55" customWidth="1"/>
    <col min="8" max="16283" width="9" style="54"/>
    <col min="16284" max="16384" width="9" style="53"/>
  </cols>
  <sheetData>
    <row r="1" s="54" customFormat="1" ht="27" customHeight="1" spans="1:8">
      <c r="A1" s="56" t="s">
        <v>253</v>
      </c>
      <c r="B1" s="56"/>
      <c r="C1" s="56"/>
      <c r="D1" s="56"/>
      <c r="E1" s="56"/>
      <c r="F1" s="56"/>
      <c r="G1" s="56"/>
      <c r="H1" s="56"/>
    </row>
    <row r="2" s="54" customFormat="1" ht="22" customHeight="1" spans="1:8">
      <c r="A2" s="71" t="s">
        <v>1</v>
      </c>
      <c r="B2" s="71" t="s">
        <v>2</v>
      </c>
      <c r="C2" s="71" t="s">
        <v>3</v>
      </c>
      <c r="D2" s="71" t="s">
        <v>4</v>
      </c>
      <c r="E2" s="71" t="s">
        <v>5</v>
      </c>
      <c r="F2" s="71" t="s">
        <v>254</v>
      </c>
      <c r="G2" s="71" t="s">
        <v>7</v>
      </c>
      <c r="H2" s="71" t="s">
        <v>8</v>
      </c>
    </row>
    <row r="3" s="69" customFormat="1" ht="156" customHeight="1" spans="1:8">
      <c r="A3" s="72">
        <f>SUBTOTAL(103,B$3:B3)</f>
        <v>1</v>
      </c>
      <c r="B3" s="58" t="s">
        <v>255</v>
      </c>
      <c r="C3" s="58" t="s">
        <v>256</v>
      </c>
      <c r="D3" s="58" t="s">
        <v>257</v>
      </c>
      <c r="E3" s="58" t="s">
        <v>258</v>
      </c>
      <c r="F3" s="58" t="s">
        <v>259</v>
      </c>
      <c r="G3" s="59">
        <v>49075</v>
      </c>
      <c r="H3" s="58" t="s">
        <v>260</v>
      </c>
    </row>
    <row r="4" s="69" customFormat="1" ht="81" customHeight="1" spans="1:8">
      <c r="A4" s="72">
        <f>SUBTOTAL(103,B$3:B4)</f>
        <v>2</v>
      </c>
      <c r="B4" s="58" t="s">
        <v>261</v>
      </c>
      <c r="C4" s="58" t="s">
        <v>262</v>
      </c>
      <c r="D4" s="58" t="s">
        <v>263</v>
      </c>
      <c r="E4" s="58" t="s">
        <v>264</v>
      </c>
      <c r="F4" s="58" t="s">
        <v>265</v>
      </c>
      <c r="G4" s="59">
        <v>171250</v>
      </c>
      <c r="H4" s="58" t="s">
        <v>20</v>
      </c>
    </row>
    <row r="5" s="54" customFormat="1" ht="64" customHeight="1" spans="1:10">
      <c r="A5" s="72">
        <f>SUBTOTAL(103,B$3:B5)</f>
        <v>3</v>
      </c>
      <c r="B5" s="58" t="s">
        <v>266</v>
      </c>
      <c r="C5" s="58" t="s">
        <v>33</v>
      </c>
      <c r="D5" s="58">
        <v>20</v>
      </c>
      <c r="E5" s="58">
        <v>40</v>
      </c>
      <c r="F5" s="58" t="s">
        <v>37</v>
      </c>
      <c r="G5" s="59">
        <v>6250</v>
      </c>
      <c r="H5" s="58"/>
      <c r="J5" s="69"/>
    </row>
    <row r="6" s="54" customFormat="1" ht="61" customHeight="1" spans="1:10">
      <c r="A6" s="72">
        <f>SUBTOTAL(103,B$3:B6)</f>
        <v>4</v>
      </c>
      <c r="B6" s="58" t="s">
        <v>267</v>
      </c>
      <c r="C6" s="58" t="s">
        <v>33</v>
      </c>
      <c r="D6" s="58">
        <v>20</v>
      </c>
      <c r="E6" s="58">
        <v>40</v>
      </c>
      <c r="F6" s="58" t="s">
        <v>37</v>
      </c>
      <c r="G6" s="59">
        <v>6250</v>
      </c>
      <c r="H6" s="58"/>
      <c r="J6" s="69"/>
    </row>
    <row r="7" s="54" customFormat="1" ht="63" customHeight="1" spans="1:10">
      <c r="A7" s="72">
        <f>SUBTOTAL(103,B$3:B7)</f>
        <v>5</v>
      </c>
      <c r="B7" s="58" t="s">
        <v>268</v>
      </c>
      <c r="C7" s="58" t="s">
        <v>33</v>
      </c>
      <c r="D7" s="58">
        <v>19.92</v>
      </c>
      <c r="E7" s="58">
        <v>30</v>
      </c>
      <c r="F7" s="58" t="s">
        <v>37</v>
      </c>
      <c r="G7" s="59">
        <v>6250</v>
      </c>
      <c r="H7" s="58"/>
      <c r="J7" s="69"/>
    </row>
    <row r="8" s="54" customFormat="1" ht="69" customHeight="1" spans="1:10">
      <c r="A8" s="72">
        <f>SUBTOTAL(103,B$3:B8)</f>
        <v>6</v>
      </c>
      <c r="B8" s="58" t="s">
        <v>269</v>
      </c>
      <c r="C8" s="58" t="s">
        <v>33</v>
      </c>
      <c r="D8" s="58">
        <v>20.5</v>
      </c>
      <c r="E8" s="58">
        <v>26.9</v>
      </c>
      <c r="F8" s="58" t="s">
        <v>37</v>
      </c>
      <c r="G8" s="59">
        <v>6250</v>
      </c>
      <c r="H8" s="58"/>
      <c r="J8" s="69"/>
    </row>
    <row r="9" s="54" customFormat="1" ht="60" customHeight="1" spans="1:10">
      <c r="A9" s="72">
        <f>SUBTOTAL(103,B$3:B9)</f>
        <v>7</v>
      </c>
      <c r="B9" s="58" t="s">
        <v>270</v>
      </c>
      <c r="C9" s="58" t="s">
        <v>33</v>
      </c>
      <c r="D9" s="58">
        <v>40</v>
      </c>
      <c r="E9" s="58">
        <v>32</v>
      </c>
      <c r="F9" s="58" t="s">
        <v>37</v>
      </c>
      <c r="G9" s="59">
        <v>6625</v>
      </c>
      <c r="H9" s="58"/>
      <c r="J9" s="69"/>
    </row>
    <row r="10" s="54" customFormat="1" ht="54" customHeight="1" spans="1:10">
      <c r="A10" s="72">
        <f>SUBTOTAL(103,B$3:B10)</f>
        <v>8</v>
      </c>
      <c r="B10" s="58" t="s">
        <v>271</v>
      </c>
      <c r="C10" s="58" t="s">
        <v>33</v>
      </c>
      <c r="D10" s="58">
        <v>26</v>
      </c>
      <c r="E10" s="58" t="s">
        <v>272</v>
      </c>
      <c r="F10" s="58" t="s">
        <v>37</v>
      </c>
      <c r="G10" s="59">
        <v>7868.125</v>
      </c>
      <c r="H10" s="58"/>
      <c r="J10" s="69"/>
    </row>
    <row r="11" s="54" customFormat="1" ht="66" customHeight="1" spans="1:10">
      <c r="A11" s="72">
        <f>SUBTOTAL(103,B$3:B11)</f>
        <v>9</v>
      </c>
      <c r="B11" s="58" t="s">
        <v>273</v>
      </c>
      <c r="C11" s="58" t="s">
        <v>33</v>
      </c>
      <c r="D11" s="58">
        <v>17.54</v>
      </c>
      <c r="E11" s="58">
        <v>40.75</v>
      </c>
      <c r="F11" s="58" t="s">
        <v>37</v>
      </c>
      <c r="G11" s="59">
        <v>6287.5</v>
      </c>
      <c r="H11" s="58"/>
      <c r="J11" s="69"/>
    </row>
    <row r="12" s="54" customFormat="1" ht="55" customHeight="1" spans="1:10">
      <c r="A12" s="72">
        <f>SUBTOTAL(103,B$3:B12)</f>
        <v>10</v>
      </c>
      <c r="B12" s="58" t="s">
        <v>274</v>
      </c>
      <c r="C12" s="58" t="s">
        <v>33</v>
      </c>
      <c r="D12" s="58">
        <v>20</v>
      </c>
      <c r="E12" s="58">
        <v>24</v>
      </c>
      <c r="F12" s="58" t="s">
        <v>37</v>
      </c>
      <c r="G12" s="59">
        <v>6250</v>
      </c>
      <c r="H12" s="58"/>
      <c r="J12" s="69"/>
    </row>
    <row r="13" s="54" customFormat="1" ht="66" customHeight="1" spans="1:10">
      <c r="A13" s="72">
        <f>SUBTOTAL(103,B$3:B13)</f>
        <v>11</v>
      </c>
      <c r="B13" s="58" t="s">
        <v>275</v>
      </c>
      <c r="C13" s="58" t="s">
        <v>33</v>
      </c>
      <c r="D13" s="58">
        <v>10.7</v>
      </c>
      <c r="E13" s="58">
        <v>25.2</v>
      </c>
      <c r="F13" s="58" t="s">
        <v>37</v>
      </c>
      <c r="G13" s="59">
        <v>6250</v>
      </c>
      <c r="H13" s="58"/>
      <c r="J13" s="69"/>
    </row>
    <row r="14" s="54" customFormat="1" ht="57" customHeight="1" spans="1:10">
      <c r="A14" s="72">
        <f>SUBTOTAL(103,B$3:B14)</f>
        <v>12</v>
      </c>
      <c r="B14" s="58" t="s">
        <v>276</v>
      </c>
      <c r="C14" s="58" t="s">
        <v>33</v>
      </c>
      <c r="D14" s="58">
        <v>33</v>
      </c>
      <c r="E14" s="58">
        <v>27</v>
      </c>
      <c r="F14" s="58" t="s">
        <v>37</v>
      </c>
      <c r="G14" s="59">
        <v>6250</v>
      </c>
      <c r="H14" s="58"/>
      <c r="J14" s="69"/>
    </row>
    <row r="15" s="54" customFormat="1" ht="57" customHeight="1" spans="1:10">
      <c r="A15" s="72">
        <f>SUBTOTAL(103,B$3:B15)</f>
        <v>13</v>
      </c>
      <c r="B15" s="58" t="s">
        <v>277</v>
      </c>
      <c r="C15" s="58" t="s">
        <v>33</v>
      </c>
      <c r="D15" s="58">
        <v>11.54</v>
      </c>
      <c r="E15" s="58">
        <v>42.15</v>
      </c>
      <c r="F15" s="58" t="s">
        <v>37</v>
      </c>
      <c r="G15" s="59">
        <v>6362.5</v>
      </c>
      <c r="H15" s="58"/>
      <c r="J15" s="69"/>
    </row>
    <row r="16" s="54" customFormat="1" ht="57" customHeight="1" spans="1:10">
      <c r="A16" s="72">
        <f>SUBTOTAL(103,B$3:B16)</f>
        <v>14</v>
      </c>
      <c r="B16" s="58" t="s">
        <v>278</v>
      </c>
      <c r="C16" s="58" t="s">
        <v>33</v>
      </c>
      <c r="D16" s="58">
        <v>25</v>
      </c>
      <c r="E16" s="58">
        <v>50</v>
      </c>
      <c r="F16" s="58" t="s">
        <v>37</v>
      </c>
      <c r="G16" s="59">
        <v>6625</v>
      </c>
      <c r="H16" s="58"/>
      <c r="J16" s="69"/>
    </row>
    <row r="17" s="54" customFormat="1" ht="54" customHeight="1" spans="1:10">
      <c r="A17" s="72">
        <f>SUBTOTAL(103,B$3:B17)</f>
        <v>15</v>
      </c>
      <c r="B17" s="58" t="s">
        <v>279</v>
      </c>
      <c r="C17" s="58" t="s">
        <v>33</v>
      </c>
      <c r="D17" s="58">
        <v>6.2</v>
      </c>
      <c r="E17" s="58">
        <v>7.1</v>
      </c>
      <c r="F17" s="58" t="s">
        <v>37</v>
      </c>
      <c r="G17" s="59">
        <v>6250</v>
      </c>
      <c r="H17" s="58"/>
      <c r="J17" s="69"/>
    </row>
    <row r="18" s="54" customFormat="1" ht="54" customHeight="1" spans="1:10">
      <c r="A18" s="72">
        <f>SUBTOTAL(103,B$3:B18)</f>
        <v>16</v>
      </c>
      <c r="B18" s="58" t="s">
        <v>280</v>
      </c>
      <c r="C18" s="58" t="s">
        <v>33</v>
      </c>
      <c r="D18" s="58">
        <v>20.8</v>
      </c>
      <c r="E18" s="58">
        <v>32</v>
      </c>
      <c r="F18" s="58" t="s">
        <v>37</v>
      </c>
      <c r="G18" s="59">
        <v>6250</v>
      </c>
      <c r="H18" s="58"/>
      <c r="J18" s="69"/>
    </row>
    <row r="19" s="54" customFormat="1" ht="57" customHeight="1" spans="1:10">
      <c r="A19" s="72">
        <f>SUBTOTAL(103,B$3:B19)</f>
        <v>17</v>
      </c>
      <c r="B19" s="58" t="s">
        <v>281</v>
      </c>
      <c r="C19" s="58" t="s">
        <v>33</v>
      </c>
      <c r="D19" s="58">
        <v>16.6</v>
      </c>
      <c r="E19" s="58">
        <v>40.4</v>
      </c>
      <c r="F19" s="58" t="s">
        <v>37</v>
      </c>
      <c r="G19" s="59">
        <v>6287.5</v>
      </c>
      <c r="H19" s="58"/>
      <c r="J19" s="69"/>
    </row>
    <row r="20" s="54" customFormat="1" ht="57" customHeight="1" spans="1:10">
      <c r="A20" s="72">
        <f>SUBTOTAL(103,B$3:B20)</f>
        <v>18</v>
      </c>
      <c r="B20" s="58" t="s">
        <v>282</v>
      </c>
      <c r="C20" s="58" t="s">
        <v>33</v>
      </c>
      <c r="D20" s="58">
        <v>48</v>
      </c>
      <c r="E20" s="58">
        <v>34</v>
      </c>
      <c r="F20" s="58" t="s">
        <v>37</v>
      </c>
      <c r="G20" s="59">
        <v>6925</v>
      </c>
      <c r="H20" s="58"/>
      <c r="J20" s="69"/>
    </row>
    <row r="21" s="54" customFormat="1" ht="62" customHeight="1" spans="1:10">
      <c r="A21" s="72">
        <f>SUBTOTAL(103,B$3:B21)</f>
        <v>19</v>
      </c>
      <c r="B21" s="58" t="s">
        <v>283</v>
      </c>
      <c r="C21" s="58" t="s">
        <v>33</v>
      </c>
      <c r="D21" s="58">
        <v>293.44</v>
      </c>
      <c r="E21" s="58">
        <v>10.5</v>
      </c>
      <c r="F21" s="58" t="s">
        <v>37</v>
      </c>
      <c r="G21" s="59">
        <v>19775</v>
      </c>
      <c r="H21" s="58"/>
      <c r="J21" s="69"/>
    </row>
    <row r="22" s="54" customFormat="1" ht="54" customHeight="1" spans="1:10">
      <c r="A22" s="72">
        <f>SUBTOTAL(103,B$3:B22)</f>
        <v>20</v>
      </c>
      <c r="B22" s="58" t="s">
        <v>284</v>
      </c>
      <c r="C22" s="58" t="s">
        <v>33</v>
      </c>
      <c r="D22" s="58">
        <v>265.4</v>
      </c>
      <c r="E22" s="58">
        <v>10.5</v>
      </c>
      <c r="F22" s="58" t="s">
        <v>37</v>
      </c>
      <c r="G22" s="59">
        <v>18725</v>
      </c>
      <c r="H22" s="58"/>
      <c r="J22" s="69"/>
    </row>
    <row r="23" s="54" customFormat="1" ht="56" customHeight="1" spans="1:10">
      <c r="A23" s="72">
        <f>SUBTOTAL(103,B$3:B23)</f>
        <v>21</v>
      </c>
      <c r="B23" s="58" t="s">
        <v>285</v>
      </c>
      <c r="C23" s="58" t="s">
        <v>33</v>
      </c>
      <c r="D23" s="58">
        <v>10</v>
      </c>
      <c r="E23" s="58">
        <v>5.6</v>
      </c>
      <c r="F23" s="58" t="s">
        <v>37</v>
      </c>
      <c r="G23" s="59">
        <v>6250</v>
      </c>
      <c r="H23" s="58"/>
      <c r="J23" s="69"/>
    </row>
    <row r="24" s="54" customFormat="1" ht="66" customHeight="1" spans="1:10">
      <c r="A24" s="72">
        <f>SUBTOTAL(103,B$3:B24)</f>
        <v>22</v>
      </c>
      <c r="B24" s="58" t="s">
        <v>286</v>
      </c>
      <c r="C24" s="58" t="s">
        <v>33</v>
      </c>
      <c r="D24" s="58">
        <v>5.6</v>
      </c>
      <c r="E24" s="58" t="s">
        <v>287</v>
      </c>
      <c r="F24" s="58" t="s">
        <v>37</v>
      </c>
      <c r="G24" s="59">
        <v>6250</v>
      </c>
      <c r="H24" s="58"/>
      <c r="J24" s="69"/>
    </row>
    <row r="25" s="54" customFormat="1" ht="57" customHeight="1" spans="1:10">
      <c r="A25" s="72">
        <f>SUBTOTAL(103,B$3:B25)</f>
        <v>23</v>
      </c>
      <c r="B25" s="72" t="s">
        <v>288</v>
      </c>
      <c r="C25" s="72" t="s">
        <v>33</v>
      </c>
      <c r="D25" s="72">
        <v>20</v>
      </c>
      <c r="E25" s="72">
        <v>46</v>
      </c>
      <c r="F25" s="72" t="s">
        <v>56</v>
      </c>
      <c r="G25" s="59">
        <v>3180</v>
      </c>
      <c r="H25" s="58"/>
      <c r="J25" s="69"/>
    </row>
    <row r="26" s="54" customFormat="1" ht="48" customHeight="1" spans="1:10">
      <c r="A26" s="72">
        <f>SUBTOTAL(103,B$3:B26)</f>
        <v>24</v>
      </c>
      <c r="B26" s="72" t="s">
        <v>289</v>
      </c>
      <c r="C26" s="72" t="s">
        <v>33</v>
      </c>
      <c r="D26" s="72">
        <v>5.1</v>
      </c>
      <c r="E26" s="72">
        <v>31.39</v>
      </c>
      <c r="F26" s="72" t="s">
        <v>56</v>
      </c>
      <c r="G26" s="59">
        <v>3000</v>
      </c>
      <c r="H26" s="58"/>
      <c r="J26" s="69"/>
    </row>
    <row r="27" s="54" customFormat="1" ht="51" customHeight="1" spans="1:10">
      <c r="A27" s="72">
        <f>SUBTOTAL(103,B$3:B27)</f>
        <v>25</v>
      </c>
      <c r="B27" s="72" t="s">
        <v>290</v>
      </c>
      <c r="C27" s="72" t="s">
        <v>33</v>
      </c>
      <c r="D27" s="72">
        <v>12.96</v>
      </c>
      <c r="E27" s="72">
        <v>27</v>
      </c>
      <c r="F27" s="72" t="s">
        <v>56</v>
      </c>
      <c r="G27" s="59">
        <v>3000</v>
      </c>
      <c r="H27" s="58"/>
      <c r="J27" s="69"/>
    </row>
    <row r="28" s="54" customFormat="1" ht="48" customHeight="1" spans="1:10">
      <c r="A28" s="72">
        <f>SUBTOTAL(103,B$3:B28)</f>
        <v>26</v>
      </c>
      <c r="B28" s="72" t="s">
        <v>291</v>
      </c>
      <c r="C28" s="72" t="s">
        <v>33</v>
      </c>
      <c r="D28" s="72">
        <v>5</v>
      </c>
      <c r="E28" s="72">
        <v>20.6</v>
      </c>
      <c r="F28" s="72" t="s">
        <v>56</v>
      </c>
      <c r="G28" s="59">
        <v>3000</v>
      </c>
      <c r="H28" s="58"/>
      <c r="J28" s="69"/>
    </row>
    <row r="29" s="54" customFormat="1" ht="66" customHeight="1" spans="1:10">
      <c r="A29" s="72">
        <f>SUBTOTAL(103,B$3:B29)</f>
        <v>27</v>
      </c>
      <c r="B29" s="72" t="s">
        <v>292</v>
      </c>
      <c r="C29" s="72" t="s">
        <v>33</v>
      </c>
      <c r="D29" s="72">
        <v>210</v>
      </c>
      <c r="E29" s="72">
        <v>31</v>
      </c>
      <c r="F29" s="72" t="s">
        <v>56</v>
      </c>
      <c r="G29" s="59">
        <v>12050</v>
      </c>
      <c r="H29" s="58"/>
      <c r="J29" s="69"/>
    </row>
    <row r="30" s="54" customFormat="1" ht="66" customHeight="1" spans="1:10">
      <c r="A30" s="72">
        <f>SUBTOTAL(103,B$3:B30)</f>
        <v>28</v>
      </c>
      <c r="B30" s="72" t="s">
        <v>293</v>
      </c>
      <c r="C30" s="72" t="s">
        <v>33</v>
      </c>
      <c r="D30" s="72">
        <v>64</v>
      </c>
      <c r="E30" s="72">
        <v>17</v>
      </c>
      <c r="F30" s="72" t="s">
        <v>56</v>
      </c>
      <c r="G30" s="59">
        <v>8750</v>
      </c>
      <c r="H30" s="58"/>
      <c r="J30" s="69"/>
    </row>
    <row r="31" s="54" customFormat="1" ht="66" customHeight="1" spans="1:10">
      <c r="A31" s="72">
        <f>SUBTOTAL(103,B$3:B31)</f>
        <v>29</v>
      </c>
      <c r="B31" s="72" t="s">
        <v>294</v>
      </c>
      <c r="C31" s="72" t="s">
        <v>33</v>
      </c>
      <c r="D31" s="72">
        <v>8.4</v>
      </c>
      <c r="E31" s="72">
        <v>38.5</v>
      </c>
      <c r="F31" s="72" t="s">
        <v>56</v>
      </c>
      <c r="G31" s="59">
        <v>3000</v>
      </c>
      <c r="H31" s="58"/>
      <c r="J31" s="69"/>
    </row>
    <row r="32" s="54" customFormat="1" ht="66" customHeight="1" spans="1:10">
      <c r="A32" s="72">
        <f>SUBTOTAL(103,B$3:B32)</f>
        <v>30</v>
      </c>
      <c r="B32" s="72" t="s">
        <v>295</v>
      </c>
      <c r="C32" s="72" t="s">
        <v>33</v>
      </c>
      <c r="D32" s="72">
        <v>8.4</v>
      </c>
      <c r="E32" s="72">
        <v>27.1</v>
      </c>
      <c r="F32" s="72" t="s">
        <v>56</v>
      </c>
      <c r="G32" s="59">
        <v>3000</v>
      </c>
      <c r="H32" s="58"/>
      <c r="J32" s="69"/>
    </row>
    <row r="33" s="54" customFormat="1" ht="66" customHeight="1" spans="1:10">
      <c r="A33" s="72">
        <f>SUBTOTAL(103,B$3:B33)</f>
        <v>31</v>
      </c>
      <c r="B33" s="72" t="s">
        <v>296</v>
      </c>
      <c r="C33" s="72" t="s">
        <v>33</v>
      </c>
      <c r="D33" s="72">
        <v>8.4</v>
      </c>
      <c r="E33" s="72">
        <v>23.107</v>
      </c>
      <c r="F33" s="72" t="s">
        <v>56</v>
      </c>
      <c r="G33" s="59">
        <v>3000</v>
      </c>
      <c r="H33" s="58"/>
      <c r="J33" s="69"/>
    </row>
    <row r="34" s="54" customFormat="1" ht="66" customHeight="1" spans="1:10">
      <c r="A34" s="72">
        <f>SUBTOTAL(103,B$3:B34)</f>
        <v>32</v>
      </c>
      <c r="B34" s="72" t="s">
        <v>297</v>
      </c>
      <c r="C34" s="72" t="s">
        <v>33</v>
      </c>
      <c r="D34" s="72">
        <v>3.5</v>
      </c>
      <c r="E34" s="72">
        <v>47.611</v>
      </c>
      <c r="F34" s="72" t="s">
        <v>56</v>
      </c>
      <c r="G34" s="59">
        <v>3240</v>
      </c>
      <c r="H34" s="58"/>
      <c r="J34" s="69"/>
    </row>
    <row r="35" s="54" customFormat="1" ht="66" customHeight="1" spans="1:10">
      <c r="A35" s="72">
        <f>SUBTOTAL(103,B$3:B35)</f>
        <v>33</v>
      </c>
      <c r="B35" s="72" t="s">
        <v>298</v>
      </c>
      <c r="C35" s="72" t="s">
        <v>33</v>
      </c>
      <c r="D35" s="72">
        <v>7</v>
      </c>
      <c r="E35" s="72">
        <v>21.5</v>
      </c>
      <c r="F35" s="72" t="s">
        <v>56</v>
      </c>
      <c r="G35" s="59">
        <v>3000</v>
      </c>
      <c r="H35" s="58"/>
      <c r="J35" s="69"/>
    </row>
    <row r="36" s="54" customFormat="1" ht="66" customHeight="1" spans="1:10">
      <c r="A36" s="72">
        <f>SUBTOTAL(103,B$3:B36)</f>
        <v>34</v>
      </c>
      <c r="B36" s="72" t="s">
        <v>299</v>
      </c>
      <c r="C36" s="72" t="s">
        <v>33</v>
      </c>
      <c r="D36" s="72">
        <v>7</v>
      </c>
      <c r="E36" s="72">
        <v>23.5</v>
      </c>
      <c r="F36" s="72" t="s">
        <v>56</v>
      </c>
      <c r="G36" s="59">
        <v>3000</v>
      </c>
      <c r="H36" s="58"/>
      <c r="J36" s="69"/>
    </row>
    <row r="37" s="54" customFormat="1" ht="66" customHeight="1" spans="1:10">
      <c r="A37" s="72">
        <f>SUBTOTAL(103,B$3:B37)</f>
        <v>35</v>
      </c>
      <c r="B37" s="72" t="s">
        <v>300</v>
      </c>
      <c r="C37" s="72" t="s">
        <v>33</v>
      </c>
      <c r="D37" s="72">
        <v>8.4</v>
      </c>
      <c r="E37" s="72">
        <v>43.791</v>
      </c>
      <c r="F37" s="72" t="s">
        <v>56</v>
      </c>
      <c r="G37" s="59">
        <v>3120</v>
      </c>
      <c r="H37" s="58"/>
      <c r="J37" s="69"/>
    </row>
    <row r="38" s="54" customFormat="1" ht="66" customHeight="1" spans="1:10">
      <c r="A38" s="72">
        <f>SUBTOTAL(103,B$3:B38)</f>
        <v>36</v>
      </c>
      <c r="B38" s="72" t="s">
        <v>301</v>
      </c>
      <c r="C38" s="72" t="s">
        <v>33</v>
      </c>
      <c r="D38" s="72">
        <v>10.45</v>
      </c>
      <c r="E38" s="72">
        <v>39.802</v>
      </c>
      <c r="F38" s="72" t="s">
        <v>56</v>
      </c>
      <c r="G38" s="59">
        <v>3000</v>
      </c>
      <c r="H38" s="58"/>
      <c r="J38" s="69"/>
    </row>
    <row r="39" s="54" customFormat="1" ht="66" customHeight="1" spans="1:10">
      <c r="A39" s="72">
        <f>SUBTOTAL(103,B$3:B39)</f>
        <v>37</v>
      </c>
      <c r="B39" s="72" t="s">
        <v>302</v>
      </c>
      <c r="C39" s="72" t="s">
        <v>33</v>
      </c>
      <c r="D39" s="72">
        <v>3</v>
      </c>
      <c r="E39" s="72">
        <v>47</v>
      </c>
      <c r="F39" s="72" t="s">
        <v>56</v>
      </c>
      <c r="G39" s="59">
        <v>3210</v>
      </c>
      <c r="H39" s="58"/>
      <c r="J39" s="69"/>
    </row>
    <row r="40" s="54" customFormat="1" ht="66" customHeight="1" spans="1:10">
      <c r="A40" s="72">
        <f>SUBTOTAL(103,B$3:B40)</f>
        <v>38</v>
      </c>
      <c r="B40" s="72" t="s">
        <v>303</v>
      </c>
      <c r="C40" s="72" t="s">
        <v>33</v>
      </c>
      <c r="D40" s="72">
        <v>20</v>
      </c>
      <c r="E40" s="72">
        <v>19.25</v>
      </c>
      <c r="F40" s="72" t="s">
        <v>56</v>
      </c>
      <c r="G40" s="59">
        <v>3000</v>
      </c>
      <c r="H40" s="58"/>
      <c r="J40" s="69"/>
    </row>
    <row r="41" s="54" customFormat="1" ht="66" customHeight="1" spans="1:10">
      <c r="A41" s="72">
        <f>SUBTOTAL(103,B$3:B41)</f>
        <v>39</v>
      </c>
      <c r="B41" s="72" t="s">
        <v>304</v>
      </c>
      <c r="C41" s="72" t="s">
        <v>33</v>
      </c>
      <c r="D41" s="72">
        <v>50</v>
      </c>
      <c r="E41" s="72">
        <v>19.25</v>
      </c>
      <c r="F41" s="72" t="s">
        <v>56</v>
      </c>
      <c r="G41" s="59">
        <v>8750</v>
      </c>
      <c r="H41" s="58"/>
      <c r="J41" s="69"/>
    </row>
    <row r="42" s="54" customFormat="1" ht="66" customHeight="1" spans="1:10">
      <c r="A42" s="72">
        <f>SUBTOTAL(103,B$3:B42)</f>
        <v>40</v>
      </c>
      <c r="B42" s="72" t="s">
        <v>305</v>
      </c>
      <c r="C42" s="72" t="s">
        <v>33</v>
      </c>
      <c r="D42" s="72">
        <v>26</v>
      </c>
      <c r="E42" s="72">
        <f>19.25+9.25+(5.3+4.5+0.5+18.743+0.5)</f>
        <v>58.043</v>
      </c>
      <c r="F42" s="72" t="s">
        <v>56</v>
      </c>
      <c r="G42" s="59">
        <v>3540</v>
      </c>
      <c r="H42" s="58"/>
      <c r="J42" s="69"/>
    </row>
    <row r="43" s="54" customFormat="1" ht="66" customHeight="1" spans="1:10">
      <c r="A43" s="72">
        <f>SUBTOTAL(103,B$3:B43)</f>
        <v>41</v>
      </c>
      <c r="B43" s="72" t="s">
        <v>306</v>
      </c>
      <c r="C43" s="72" t="s">
        <v>33</v>
      </c>
      <c r="D43" s="72">
        <v>16</v>
      </c>
      <c r="E43" s="72">
        <v>19.75</v>
      </c>
      <c r="F43" s="72" t="s">
        <v>56</v>
      </c>
      <c r="G43" s="59">
        <v>3000</v>
      </c>
      <c r="H43" s="58"/>
      <c r="J43" s="69"/>
    </row>
    <row r="44" s="54" customFormat="1" ht="66" customHeight="1" spans="1:10">
      <c r="A44" s="72">
        <f>SUBTOTAL(103,B$3:B44)</f>
        <v>42</v>
      </c>
      <c r="B44" s="72" t="s">
        <v>307</v>
      </c>
      <c r="C44" s="72" t="s">
        <v>33</v>
      </c>
      <c r="D44" s="72">
        <v>40</v>
      </c>
      <c r="E44" s="72">
        <v>41.5</v>
      </c>
      <c r="F44" s="72" t="s">
        <v>56</v>
      </c>
      <c r="G44" s="59">
        <v>3660</v>
      </c>
      <c r="H44" s="58"/>
      <c r="J44" s="69"/>
    </row>
    <row r="45" s="54" customFormat="1" ht="66" customHeight="1" spans="1:10">
      <c r="A45" s="72">
        <f>SUBTOTAL(103,B$3:B45)</f>
        <v>43</v>
      </c>
      <c r="B45" s="72" t="s">
        <v>308</v>
      </c>
      <c r="C45" s="72" t="s">
        <v>33</v>
      </c>
      <c r="D45" s="72">
        <v>30</v>
      </c>
      <c r="E45" s="72">
        <v>38.5</v>
      </c>
      <c r="F45" s="72" t="s">
        <v>56</v>
      </c>
      <c r="G45" s="59">
        <v>3000</v>
      </c>
      <c r="H45" s="58"/>
      <c r="J45" s="69"/>
    </row>
    <row r="46" s="54" customFormat="1" ht="66" customHeight="1" spans="1:10">
      <c r="A46" s="72">
        <f>SUBTOTAL(103,B$3:B46)</f>
        <v>44</v>
      </c>
      <c r="B46" s="72" t="s">
        <v>309</v>
      </c>
      <c r="C46" s="72" t="s">
        <v>33</v>
      </c>
      <c r="D46" s="72">
        <v>16</v>
      </c>
      <c r="E46" s="72">
        <v>19.25</v>
      </c>
      <c r="F46" s="72" t="s">
        <v>56</v>
      </c>
      <c r="G46" s="59">
        <v>3000</v>
      </c>
      <c r="H46" s="58"/>
      <c r="J46" s="69"/>
    </row>
    <row r="47" s="54" customFormat="1" ht="66" customHeight="1" spans="1:10">
      <c r="A47" s="72">
        <f>SUBTOTAL(103,B$3:B47)</f>
        <v>45</v>
      </c>
      <c r="B47" s="72" t="s">
        <v>310</v>
      </c>
      <c r="C47" s="72" t="s">
        <v>33</v>
      </c>
      <c r="D47" s="72">
        <v>16</v>
      </c>
      <c r="E47" s="72">
        <v>24.75</v>
      </c>
      <c r="F47" s="72" t="s">
        <v>56</v>
      </c>
      <c r="G47" s="59">
        <v>3000</v>
      </c>
      <c r="H47" s="58"/>
      <c r="J47" s="69"/>
    </row>
    <row r="48" s="54" customFormat="1" ht="66" customHeight="1" spans="1:10">
      <c r="A48" s="72">
        <f>SUBTOTAL(103,B$3:B48)</f>
        <v>46</v>
      </c>
      <c r="B48" s="72" t="s">
        <v>311</v>
      </c>
      <c r="C48" s="72" t="s">
        <v>33</v>
      </c>
      <c r="D48" s="72">
        <v>16</v>
      </c>
      <c r="E48" s="72">
        <v>24.75</v>
      </c>
      <c r="F48" s="72" t="s">
        <v>56</v>
      </c>
      <c r="G48" s="59">
        <v>3000</v>
      </c>
      <c r="H48" s="58"/>
      <c r="J48" s="69"/>
    </row>
    <row r="49" s="54" customFormat="1" ht="66" customHeight="1" spans="1:10">
      <c r="A49" s="72">
        <f>SUBTOTAL(103,B$3:B49)</f>
        <v>47</v>
      </c>
      <c r="B49" s="72" t="s">
        <v>312</v>
      </c>
      <c r="C49" s="72" t="s">
        <v>33</v>
      </c>
      <c r="D49" s="72">
        <v>0</v>
      </c>
      <c r="E49" s="72"/>
      <c r="F49" s="72" t="s">
        <v>56</v>
      </c>
      <c r="G49" s="59">
        <v>3000</v>
      </c>
      <c r="H49" s="58"/>
      <c r="J49" s="69"/>
    </row>
    <row r="50" s="54" customFormat="1" ht="66" customHeight="1" spans="1:10">
      <c r="A50" s="72">
        <f>SUBTOTAL(103,B$3:B50)</f>
        <v>48</v>
      </c>
      <c r="B50" s="72" t="s">
        <v>313</v>
      </c>
      <c r="C50" s="72" t="s">
        <v>33</v>
      </c>
      <c r="D50" s="72">
        <v>0</v>
      </c>
      <c r="E50" s="72"/>
      <c r="F50" s="72" t="s">
        <v>56</v>
      </c>
      <c r="G50" s="59">
        <v>3000</v>
      </c>
      <c r="H50" s="58"/>
      <c r="J50" s="69"/>
    </row>
    <row r="51" s="54" customFormat="1" ht="66" customHeight="1" spans="1:10">
      <c r="A51" s="72">
        <f>SUBTOTAL(103,B$3:B51)</f>
        <v>49</v>
      </c>
      <c r="B51" s="72" t="s">
        <v>314</v>
      </c>
      <c r="C51" s="72" t="s">
        <v>33</v>
      </c>
      <c r="D51" s="72">
        <v>16</v>
      </c>
      <c r="E51" s="72">
        <v>19.75</v>
      </c>
      <c r="F51" s="72" t="s">
        <v>56</v>
      </c>
      <c r="G51" s="59">
        <v>3000</v>
      </c>
      <c r="H51" s="58"/>
      <c r="J51" s="69"/>
    </row>
    <row r="52" s="54" customFormat="1" ht="66" customHeight="1" spans="1:10">
      <c r="A52" s="72">
        <f>SUBTOTAL(103,B$3:B52)</f>
        <v>50</v>
      </c>
      <c r="B52" s="72" t="s">
        <v>315</v>
      </c>
      <c r="C52" s="72" t="s">
        <v>33</v>
      </c>
      <c r="D52" s="72">
        <v>25.4</v>
      </c>
      <c r="E52" s="72">
        <v>77.5</v>
      </c>
      <c r="F52" s="72" t="s">
        <v>316</v>
      </c>
      <c r="G52" s="59">
        <v>4125</v>
      </c>
      <c r="H52" s="58"/>
      <c r="J52" s="69"/>
    </row>
    <row r="53" s="54" customFormat="1" ht="66" customHeight="1" spans="1:10">
      <c r="A53" s="72">
        <f>SUBTOTAL(103,B$3:B53)</f>
        <v>51</v>
      </c>
      <c r="B53" s="72" t="s">
        <v>317</v>
      </c>
      <c r="C53" s="72" t="s">
        <v>33</v>
      </c>
      <c r="D53" s="72">
        <v>46</v>
      </c>
      <c r="E53" s="72">
        <v>14</v>
      </c>
      <c r="F53" s="72" t="s">
        <v>56</v>
      </c>
      <c r="G53" s="59">
        <v>3480</v>
      </c>
      <c r="H53" s="58"/>
      <c r="J53" s="69"/>
    </row>
    <row r="54" s="54" customFormat="1" ht="66" customHeight="1" spans="1:10">
      <c r="A54" s="72">
        <f>SUBTOTAL(103,B$3:B54)</f>
        <v>52</v>
      </c>
      <c r="B54" s="72" t="s">
        <v>318</v>
      </c>
      <c r="C54" s="72" t="s">
        <v>33</v>
      </c>
      <c r="D54" s="72">
        <v>21.2</v>
      </c>
      <c r="E54" s="72">
        <v>42</v>
      </c>
      <c r="F54" s="72" t="s">
        <v>56</v>
      </c>
      <c r="G54" s="59">
        <v>3060</v>
      </c>
      <c r="H54" s="58"/>
      <c r="J54" s="69"/>
    </row>
    <row r="55" s="54" customFormat="1" ht="66" customHeight="1" spans="1:10">
      <c r="A55" s="72">
        <f>SUBTOTAL(103,B$3:B55)</f>
        <v>53</v>
      </c>
      <c r="B55" s="72" t="s">
        <v>319</v>
      </c>
      <c r="C55" s="72" t="s">
        <v>33</v>
      </c>
      <c r="D55" s="72">
        <v>8</v>
      </c>
      <c r="E55" s="72">
        <v>55.6</v>
      </c>
      <c r="F55" s="72" t="s">
        <v>56</v>
      </c>
      <c r="G55" s="59">
        <v>3480</v>
      </c>
      <c r="H55" s="58"/>
      <c r="J55" s="69"/>
    </row>
    <row r="56" s="54" customFormat="1" ht="66" customHeight="1" spans="1:10">
      <c r="A56" s="72">
        <f>SUBTOTAL(103,B$3:B56)</f>
        <v>54</v>
      </c>
      <c r="B56" s="72" t="s">
        <v>320</v>
      </c>
      <c r="C56" s="72" t="s">
        <v>33</v>
      </c>
      <c r="D56" s="72">
        <v>231</v>
      </c>
      <c r="E56" s="72">
        <v>36.2</v>
      </c>
      <c r="F56" s="72" t="s">
        <v>56</v>
      </c>
      <c r="G56" s="59">
        <v>9030</v>
      </c>
      <c r="H56" s="58"/>
      <c r="J56" s="69"/>
    </row>
    <row r="57" s="54" customFormat="1" ht="66" customHeight="1" spans="1:10">
      <c r="A57" s="72">
        <f>SUBTOTAL(103,B$3:B57)</f>
        <v>55</v>
      </c>
      <c r="B57" s="72" t="s">
        <v>321</v>
      </c>
      <c r="C57" s="72" t="s">
        <v>33</v>
      </c>
      <c r="D57" s="72">
        <v>9.96</v>
      </c>
      <c r="E57" s="72">
        <v>38</v>
      </c>
      <c r="F57" s="72" t="s">
        <v>56</v>
      </c>
      <c r="G57" s="59">
        <v>3000</v>
      </c>
      <c r="H57" s="58"/>
      <c r="J57" s="69"/>
    </row>
    <row r="58" s="54" customFormat="1" ht="66" customHeight="1" spans="1:10">
      <c r="A58" s="72">
        <f>SUBTOTAL(103,B$3:B58)</f>
        <v>56</v>
      </c>
      <c r="B58" s="72" t="s">
        <v>322</v>
      </c>
      <c r="C58" s="72" t="s">
        <v>33</v>
      </c>
      <c r="D58" s="72">
        <v>36</v>
      </c>
      <c r="E58" s="72">
        <v>54.5</v>
      </c>
      <c r="F58" s="72" t="s">
        <v>56</v>
      </c>
      <c r="G58" s="59">
        <v>3615</v>
      </c>
      <c r="H58" s="58"/>
      <c r="J58" s="69"/>
    </row>
    <row r="59" s="54" customFormat="1" ht="66" customHeight="1" spans="1:10">
      <c r="A59" s="72">
        <f>SUBTOTAL(103,B$3:B59)</f>
        <v>57</v>
      </c>
      <c r="B59" s="72" t="s">
        <v>323</v>
      </c>
      <c r="C59" s="72" t="s">
        <v>33</v>
      </c>
      <c r="D59" s="72">
        <v>27.2</v>
      </c>
      <c r="E59" s="72">
        <v>48</v>
      </c>
      <c r="F59" s="72" t="s">
        <v>56</v>
      </c>
      <c r="G59" s="59">
        <v>3240</v>
      </c>
      <c r="H59" s="58"/>
      <c r="J59" s="69"/>
    </row>
    <row r="60" s="54" customFormat="1" ht="66" customHeight="1" spans="1:10">
      <c r="A60" s="72">
        <f>SUBTOTAL(103,B$3:B60)</f>
        <v>58</v>
      </c>
      <c r="B60" s="72" t="s">
        <v>324</v>
      </c>
      <c r="C60" s="72" t="s">
        <v>33</v>
      </c>
      <c r="D60" s="72">
        <v>156</v>
      </c>
      <c r="E60" s="72">
        <v>30.5</v>
      </c>
      <c r="F60" s="72" t="s">
        <v>56</v>
      </c>
      <c r="G60" s="59">
        <v>10430</v>
      </c>
      <c r="H60" s="58"/>
      <c r="J60" s="69"/>
    </row>
    <row r="61" s="54" customFormat="1" ht="66" customHeight="1" spans="1:10">
      <c r="A61" s="72">
        <f>SUBTOTAL(103,B$3:B61)</f>
        <v>59</v>
      </c>
      <c r="B61" s="72" t="s">
        <v>325</v>
      </c>
      <c r="C61" s="72" t="s">
        <v>33</v>
      </c>
      <c r="D61" s="72">
        <v>43.32</v>
      </c>
      <c r="E61" s="72">
        <v>15.5</v>
      </c>
      <c r="F61" s="72" t="s">
        <v>56</v>
      </c>
      <c r="G61" s="59">
        <v>3420</v>
      </c>
      <c r="H61" s="58"/>
      <c r="J61" s="69"/>
    </row>
    <row r="62" s="54" customFormat="1" ht="66" customHeight="1" spans="1:10">
      <c r="A62" s="72">
        <f>SUBTOTAL(103,B$3:B62)</f>
        <v>60</v>
      </c>
      <c r="B62" s="72" t="s">
        <v>326</v>
      </c>
      <c r="C62" s="72" t="s">
        <v>33</v>
      </c>
      <c r="D62" s="72">
        <v>60</v>
      </c>
      <c r="E62" s="72">
        <v>28</v>
      </c>
      <c r="F62" s="72" t="s">
        <v>56</v>
      </c>
      <c r="G62" s="59">
        <v>3900</v>
      </c>
      <c r="H62" s="58"/>
      <c r="J62" s="69"/>
    </row>
    <row r="63" s="54" customFormat="1" ht="66" customHeight="1" spans="1:10">
      <c r="A63" s="72">
        <f>SUBTOTAL(103,B$3:B63)</f>
        <v>61</v>
      </c>
      <c r="B63" s="72" t="s">
        <v>327</v>
      </c>
      <c r="C63" s="72" t="s">
        <v>33</v>
      </c>
      <c r="D63" s="72">
        <v>45</v>
      </c>
      <c r="E63" s="72">
        <v>55.6</v>
      </c>
      <c r="F63" s="72" t="s">
        <v>56</v>
      </c>
      <c r="G63" s="59">
        <v>3918</v>
      </c>
      <c r="H63" s="58"/>
      <c r="J63" s="69"/>
    </row>
    <row r="64" s="54" customFormat="1" ht="66" customHeight="1" spans="1:10">
      <c r="A64" s="72">
        <f>SUBTOTAL(103,B$3:B64)</f>
        <v>62</v>
      </c>
      <c r="B64" s="72" t="s">
        <v>328</v>
      </c>
      <c r="C64" s="72" t="s">
        <v>33</v>
      </c>
      <c r="D64" s="72">
        <v>54</v>
      </c>
      <c r="E64" s="72">
        <v>16</v>
      </c>
      <c r="F64" s="72" t="s">
        <v>56</v>
      </c>
      <c r="G64" s="59">
        <v>3720</v>
      </c>
      <c r="H64" s="58"/>
      <c r="J64" s="69"/>
    </row>
    <row r="65" s="54" customFormat="1" ht="66" customHeight="1" spans="1:10">
      <c r="A65" s="72">
        <f>SUBTOTAL(103,B$3:B65)</f>
        <v>63</v>
      </c>
      <c r="B65" s="72" t="s">
        <v>329</v>
      </c>
      <c r="C65" s="72" t="s">
        <v>33</v>
      </c>
      <c r="D65" s="72">
        <v>14</v>
      </c>
      <c r="E65" s="72">
        <v>48.2</v>
      </c>
      <c r="F65" s="72" t="s">
        <v>56</v>
      </c>
      <c r="G65" s="59">
        <v>3270</v>
      </c>
      <c r="H65" s="58"/>
      <c r="J65" s="69"/>
    </row>
    <row r="66" s="54" customFormat="1" ht="66" customHeight="1" spans="1:10">
      <c r="A66" s="72">
        <f>SUBTOTAL(103,B$3:B66)</f>
        <v>64</v>
      </c>
      <c r="B66" s="72" t="s">
        <v>330</v>
      </c>
      <c r="C66" s="72" t="s">
        <v>33</v>
      </c>
      <c r="D66" s="72">
        <v>19</v>
      </c>
      <c r="E66" s="72">
        <v>11</v>
      </c>
      <c r="F66" s="72" t="s">
        <v>56</v>
      </c>
      <c r="G66" s="59">
        <v>3000</v>
      </c>
      <c r="H66" s="58"/>
      <c r="J66" s="69"/>
    </row>
    <row r="67" s="54" customFormat="1" ht="66" customHeight="1" spans="1:10">
      <c r="A67" s="72">
        <f>SUBTOTAL(103,B$3:B67)</f>
        <v>65</v>
      </c>
      <c r="B67" s="72" t="s">
        <v>331</v>
      </c>
      <c r="C67" s="72" t="s">
        <v>33</v>
      </c>
      <c r="D67" s="72">
        <v>18</v>
      </c>
      <c r="E67" s="72">
        <v>14.25</v>
      </c>
      <c r="F67" s="72" t="s">
        <v>56</v>
      </c>
      <c r="G67" s="59">
        <v>3000</v>
      </c>
      <c r="H67" s="58"/>
      <c r="J67" s="69"/>
    </row>
    <row r="68" s="54" customFormat="1" ht="66" customHeight="1" spans="1:10">
      <c r="A68" s="72">
        <f>SUBTOTAL(103,B$3:B68)</f>
        <v>66</v>
      </c>
      <c r="B68" s="72" t="s">
        <v>332</v>
      </c>
      <c r="C68" s="72" t="s">
        <v>33</v>
      </c>
      <c r="D68" s="72">
        <v>14</v>
      </c>
      <c r="E68" s="72">
        <v>48</v>
      </c>
      <c r="F68" s="72" t="s">
        <v>56</v>
      </c>
      <c r="G68" s="59">
        <v>3240</v>
      </c>
      <c r="H68" s="58"/>
      <c r="J68" s="69"/>
    </row>
    <row r="69" s="54" customFormat="1" ht="66" customHeight="1" spans="1:10">
      <c r="A69" s="72">
        <f>SUBTOTAL(103,B$3:B69)</f>
        <v>67</v>
      </c>
      <c r="B69" s="72" t="s">
        <v>333</v>
      </c>
      <c r="C69" s="72" t="s">
        <v>33</v>
      </c>
      <c r="D69" s="72">
        <v>80.1</v>
      </c>
      <c r="E69" s="72">
        <v>34.6</v>
      </c>
      <c r="F69" s="72" t="s">
        <v>56</v>
      </c>
      <c r="G69" s="59">
        <v>4530</v>
      </c>
      <c r="H69" s="58"/>
      <c r="J69" s="69"/>
    </row>
    <row r="70" s="54" customFormat="1" ht="66" customHeight="1" spans="1:10">
      <c r="A70" s="72">
        <f>SUBTOTAL(103,B$3:B70)</f>
        <v>68</v>
      </c>
      <c r="B70" s="72" t="s">
        <v>334</v>
      </c>
      <c r="C70" s="72" t="s">
        <v>33</v>
      </c>
      <c r="D70" s="72">
        <v>44</v>
      </c>
      <c r="E70" s="72">
        <v>20</v>
      </c>
      <c r="F70" s="72" t="s">
        <v>56</v>
      </c>
      <c r="G70" s="59">
        <v>8750</v>
      </c>
      <c r="H70" s="58"/>
      <c r="J70" s="69"/>
    </row>
    <row r="71" s="54" customFormat="1" ht="66" customHeight="1" spans="1:10">
      <c r="A71" s="72">
        <f>SUBTOTAL(103,B$3:B71)</f>
        <v>69</v>
      </c>
      <c r="B71" s="72" t="s">
        <v>335</v>
      </c>
      <c r="C71" s="72" t="s">
        <v>33</v>
      </c>
      <c r="D71" s="72">
        <v>48.5</v>
      </c>
      <c r="E71" s="72" t="s">
        <v>336</v>
      </c>
      <c r="F71" s="72" t="s">
        <v>56</v>
      </c>
      <c r="G71" s="59">
        <v>3704.4</v>
      </c>
      <c r="H71" s="58"/>
      <c r="J71" s="69"/>
    </row>
    <row r="72" s="54" customFormat="1" ht="66" customHeight="1" spans="1:10">
      <c r="A72" s="72">
        <f>SUBTOTAL(103,B$3:B72)</f>
        <v>70</v>
      </c>
      <c r="B72" s="72" t="s">
        <v>337</v>
      </c>
      <c r="C72" s="72" t="s">
        <v>33</v>
      </c>
      <c r="D72" s="72">
        <v>11.1</v>
      </c>
      <c r="E72" s="72">
        <v>48.2</v>
      </c>
      <c r="F72" s="72" t="s">
        <v>56</v>
      </c>
      <c r="G72" s="59">
        <v>3270</v>
      </c>
      <c r="H72" s="58"/>
      <c r="J72" s="69"/>
    </row>
    <row r="73" s="54" customFormat="1" ht="66" customHeight="1" spans="1:10">
      <c r="A73" s="72">
        <f>SUBTOTAL(103,B$3:B73)</f>
        <v>71</v>
      </c>
      <c r="B73" s="72" t="s">
        <v>338</v>
      </c>
      <c r="C73" s="72" t="s">
        <v>33</v>
      </c>
      <c r="D73" s="72">
        <v>12</v>
      </c>
      <c r="E73" s="72">
        <v>39.8</v>
      </c>
      <c r="F73" s="72" t="s">
        <v>56</v>
      </c>
      <c r="G73" s="59">
        <v>3000</v>
      </c>
      <c r="H73" s="58"/>
      <c r="J73" s="69"/>
    </row>
    <row r="74" s="54" customFormat="1" ht="66" customHeight="1" spans="1:10">
      <c r="A74" s="72">
        <f>SUBTOTAL(103,B$3:B74)</f>
        <v>72</v>
      </c>
      <c r="B74" s="72" t="s">
        <v>339</v>
      </c>
      <c r="C74" s="72" t="s">
        <v>33</v>
      </c>
      <c r="D74" s="72">
        <v>48.6</v>
      </c>
      <c r="E74" s="72">
        <v>37.4</v>
      </c>
      <c r="F74" s="72" t="s">
        <v>56</v>
      </c>
      <c r="G74" s="59">
        <v>3570</v>
      </c>
      <c r="H74" s="58"/>
      <c r="J74" s="69"/>
    </row>
    <row r="75" s="54" customFormat="1" ht="66" customHeight="1" spans="1:10">
      <c r="A75" s="72">
        <f>SUBTOTAL(103,B$3:B75)</f>
        <v>73</v>
      </c>
      <c r="B75" s="72" t="s">
        <v>340</v>
      </c>
      <c r="C75" s="72" t="s">
        <v>33</v>
      </c>
      <c r="D75" s="72">
        <v>60</v>
      </c>
      <c r="E75" s="72">
        <v>31</v>
      </c>
      <c r="F75" s="72" t="s">
        <v>56</v>
      </c>
      <c r="G75" s="59">
        <v>3900</v>
      </c>
      <c r="H75" s="58"/>
      <c r="J75" s="69"/>
    </row>
    <row r="76" s="54" customFormat="1" ht="66" customHeight="1" spans="1:10">
      <c r="A76" s="72">
        <f>SUBTOTAL(103,B$3:B76)</f>
        <v>74</v>
      </c>
      <c r="B76" s="72" t="s">
        <v>341</v>
      </c>
      <c r="C76" s="72" t="s">
        <v>33</v>
      </c>
      <c r="D76" s="72">
        <v>13.9</v>
      </c>
      <c r="E76" s="72">
        <v>48.2</v>
      </c>
      <c r="F76" s="72" t="s">
        <v>56</v>
      </c>
      <c r="G76" s="59">
        <v>3270</v>
      </c>
      <c r="H76" s="58"/>
      <c r="J76" s="69"/>
    </row>
    <row r="77" s="54" customFormat="1" ht="66" customHeight="1" spans="1:10">
      <c r="A77" s="72">
        <f>SUBTOTAL(103,B$3:B77)</f>
        <v>75</v>
      </c>
      <c r="B77" s="72" t="s">
        <v>342</v>
      </c>
      <c r="C77" s="72" t="s">
        <v>33</v>
      </c>
      <c r="D77" s="72">
        <v>11.74</v>
      </c>
      <c r="E77" s="72">
        <v>41</v>
      </c>
      <c r="F77" s="72" t="s">
        <v>56</v>
      </c>
      <c r="G77" s="59">
        <v>3030</v>
      </c>
      <c r="H77" s="58"/>
      <c r="J77" s="69"/>
    </row>
    <row r="78" s="54" customFormat="1" ht="66" customHeight="1" spans="1:10">
      <c r="A78" s="72">
        <f>SUBTOTAL(103,B$3:B78)</f>
        <v>76</v>
      </c>
      <c r="B78" s="72" t="s">
        <v>343</v>
      </c>
      <c r="C78" s="72" t="s">
        <v>33</v>
      </c>
      <c r="D78" s="72">
        <v>49.2</v>
      </c>
      <c r="E78" s="72">
        <v>40.4</v>
      </c>
      <c r="F78" s="72" t="s">
        <v>56</v>
      </c>
      <c r="G78" s="59">
        <v>3630</v>
      </c>
      <c r="H78" s="58"/>
      <c r="J78" s="69"/>
    </row>
    <row r="79" s="54" customFormat="1" ht="66" customHeight="1" spans="1:10">
      <c r="A79" s="72">
        <f>SUBTOTAL(103,B$3:B79)</f>
        <v>77</v>
      </c>
      <c r="B79" s="72" t="s">
        <v>344</v>
      </c>
      <c r="C79" s="72" t="s">
        <v>33</v>
      </c>
      <c r="D79" s="72">
        <v>269</v>
      </c>
      <c r="E79" s="72">
        <v>8</v>
      </c>
      <c r="F79" s="72" t="s">
        <v>56</v>
      </c>
      <c r="G79" s="59">
        <v>13820</v>
      </c>
      <c r="H79" s="58"/>
      <c r="J79" s="69"/>
    </row>
    <row r="80" s="54" customFormat="1" ht="66" customHeight="1" spans="1:10">
      <c r="A80" s="72">
        <f>SUBTOTAL(103,B$3:B80)</f>
        <v>78</v>
      </c>
      <c r="B80" s="72" t="s">
        <v>345</v>
      </c>
      <c r="C80" s="72" t="s">
        <v>33</v>
      </c>
      <c r="D80" s="72">
        <v>387.5</v>
      </c>
      <c r="E80" s="72">
        <v>8</v>
      </c>
      <c r="F80" s="72" t="s">
        <v>56</v>
      </c>
      <c r="G80" s="59">
        <v>17390</v>
      </c>
      <c r="H80" s="58"/>
      <c r="J80" s="69"/>
    </row>
    <row r="81" s="54" customFormat="1" ht="66" customHeight="1" spans="1:10">
      <c r="A81" s="72">
        <f>SUBTOTAL(103,B$3:B81)</f>
        <v>79</v>
      </c>
      <c r="B81" s="72" t="s">
        <v>346</v>
      </c>
      <c r="C81" s="72" t="s">
        <v>33</v>
      </c>
      <c r="D81" s="72">
        <v>192</v>
      </c>
      <c r="E81" s="72">
        <v>8</v>
      </c>
      <c r="F81" s="72" t="s">
        <v>56</v>
      </c>
      <c r="G81" s="59">
        <v>11510</v>
      </c>
      <c r="H81" s="58"/>
      <c r="J81" s="69"/>
    </row>
    <row r="82" s="54" customFormat="1" ht="66" customHeight="1" spans="1:10">
      <c r="A82" s="72">
        <f>SUBTOTAL(103,B$3:B82)</f>
        <v>80</v>
      </c>
      <c r="B82" s="72" t="s">
        <v>347</v>
      </c>
      <c r="C82" s="72" t="s">
        <v>33</v>
      </c>
      <c r="D82" s="72">
        <v>102</v>
      </c>
      <c r="E82" s="72">
        <v>7</v>
      </c>
      <c r="F82" s="72" t="s">
        <v>56</v>
      </c>
      <c r="G82" s="59">
        <v>8810</v>
      </c>
      <c r="H82" s="58"/>
      <c r="J82" s="69"/>
    </row>
    <row r="83" s="54" customFormat="1" ht="66" customHeight="1" spans="1:10">
      <c r="A83" s="72">
        <f>SUBTOTAL(103,B$3:B83)</f>
        <v>81</v>
      </c>
      <c r="B83" s="58" t="s">
        <v>348</v>
      </c>
      <c r="C83" s="72" t="s">
        <v>349</v>
      </c>
      <c r="D83" s="58" t="s">
        <v>350</v>
      </c>
      <c r="E83" s="58">
        <v>4</v>
      </c>
      <c r="F83" s="72" t="s">
        <v>56</v>
      </c>
      <c r="G83" s="59">
        <v>23090</v>
      </c>
      <c r="H83" s="58"/>
      <c r="J83" s="69"/>
    </row>
    <row r="84" s="54" customFormat="1" ht="66" customHeight="1" spans="1:10">
      <c r="A84" s="72">
        <f>SUBTOTAL(103,B$3:B84)</f>
        <v>82</v>
      </c>
      <c r="B84" s="58" t="s">
        <v>351</v>
      </c>
      <c r="C84" s="72" t="s">
        <v>33</v>
      </c>
      <c r="D84" s="58">
        <v>20</v>
      </c>
      <c r="E84" s="58">
        <v>45</v>
      </c>
      <c r="F84" s="72" t="s">
        <v>56</v>
      </c>
      <c r="G84" s="59">
        <v>3150</v>
      </c>
      <c r="H84" s="58"/>
      <c r="J84" s="69"/>
    </row>
    <row r="85" s="54" customFormat="1" ht="66" customHeight="1" spans="1:10">
      <c r="A85" s="72">
        <f>SUBTOTAL(103,B$3:B85)</f>
        <v>83</v>
      </c>
      <c r="B85" s="58" t="s">
        <v>352</v>
      </c>
      <c r="C85" s="72" t="s">
        <v>33</v>
      </c>
      <c r="D85" s="58">
        <v>44</v>
      </c>
      <c r="E85" s="58">
        <v>50.5</v>
      </c>
      <c r="F85" s="72" t="s">
        <v>56</v>
      </c>
      <c r="G85" s="59">
        <v>3735</v>
      </c>
      <c r="H85" s="58"/>
      <c r="J85" s="69"/>
    </row>
    <row r="86" s="54" customFormat="1" ht="66" customHeight="1" spans="1:10">
      <c r="A86" s="72">
        <f>SUBTOTAL(103,B$3:B86)</f>
        <v>84</v>
      </c>
      <c r="B86" s="58" t="s">
        <v>353</v>
      </c>
      <c r="C86" s="72" t="s">
        <v>354</v>
      </c>
      <c r="D86" s="58">
        <v>203.8</v>
      </c>
      <c r="E86" s="58">
        <v>5.2</v>
      </c>
      <c r="F86" s="72" t="s">
        <v>56</v>
      </c>
      <c r="G86" s="59">
        <v>11864</v>
      </c>
      <c r="H86" s="58"/>
      <c r="J86" s="69"/>
    </row>
    <row r="87" s="54" customFormat="1" ht="66" customHeight="1" spans="1:10">
      <c r="A87" s="72">
        <f>SUBTOTAL(103,B$3:B87)</f>
        <v>85</v>
      </c>
      <c r="B87" s="58" t="s">
        <v>355</v>
      </c>
      <c r="C87" s="58" t="s">
        <v>226</v>
      </c>
      <c r="D87" s="58">
        <v>435</v>
      </c>
      <c r="E87" s="58">
        <v>15.32</v>
      </c>
      <c r="F87" s="72" t="s">
        <v>56</v>
      </c>
      <c r="G87" s="59">
        <v>35440</v>
      </c>
      <c r="H87" s="58"/>
      <c r="J87" s="69"/>
    </row>
    <row r="88" s="54" customFormat="1" ht="66" customHeight="1" spans="1:10">
      <c r="A88" s="72">
        <f>SUBTOTAL(103,B$3:B88)</f>
        <v>86</v>
      </c>
      <c r="B88" s="58" t="s">
        <v>356</v>
      </c>
      <c r="C88" s="58" t="s">
        <v>226</v>
      </c>
      <c r="D88" s="58">
        <v>296</v>
      </c>
      <c r="E88" s="58">
        <v>15.32</v>
      </c>
      <c r="F88" s="72" t="s">
        <v>56</v>
      </c>
      <c r="G88" s="59">
        <v>28930</v>
      </c>
      <c r="H88" s="58"/>
      <c r="J88" s="69"/>
    </row>
    <row r="89" s="54" customFormat="1" ht="66" customHeight="1" spans="1:10">
      <c r="A89" s="72">
        <f>SUBTOTAL(103,B$3:B89)</f>
        <v>87</v>
      </c>
      <c r="B89" s="58" t="s">
        <v>357</v>
      </c>
      <c r="C89" s="58" t="s">
        <v>226</v>
      </c>
      <c r="D89" s="58">
        <v>576</v>
      </c>
      <c r="E89" s="58" t="s">
        <v>358</v>
      </c>
      <c r="F89" s="72" t="s">
        <v>56</v>
      </c>
      <c r="G89" s="59">
        <v>37310</v>
      </c>
      <c r="H89" s="58"/>
      <c r="J89" s="69"/>
    </row>
    <row r="90" s="54" customFormat="1" ht="66" customHeight="1" spans="1:10">
      <c r="A90" s="72">
        <f>SUBTOTAL(103,B$3:B90)</f>
        <v>88</v>
      </c>
      <c r="B90" s="58" t="s">
        <v>359</v>
      </c>
      <c r="C90" s="58" t="s">
        <v>360</v>
      </c>
      <c r="D90" s="58">
        <v>378.36</v>
      </c>
      <c r="E90" s="58">
        <v>18</v>
      </c>
      <c r="F90" s="72" t="s">
        <v>56</v>
      </c>
      <c r="G90" s="59">
        <v>13150.8</v>
      </c>
      <c r="H90" s="58"/>
      <c r="J90" s="69"/>
    </row>
    <row r="91" s="54" customFormat="1" ht="66" customHeight="1" spans="1:10">
      <c r="A91" s="72">
        <f>SUBTOTAL(103,B$3:B91)</f>
        <v>89</v>
      </c>
      <c r="B91" s="58" t="s">
        <v>361</v>
      </c>
      <c r="C91" s="58" t="s">
        <v>360</v>
      </c>
      <c r="D91" s="58">
        <v>381.44</v>
      </c>
      <c r="E91" s="58">
        <v>18</v>
      </c>
      <c r="F91" s="72" t="s">
        <v>56</v>
      </c>
      <c r="G91" s="59">
        <v>13243.2</v>
      </c>
      <c r="H91" s="58"/>
      <c r="J91" s="69"/>
    </row>
    <row r="92" s="54" customFormat="1" ht="66" customHeight="1" spans="1:10">
      <c r="A92" s="72">
        <f>SUBTOTAL(103,B$3:B92)</f>
        <v>90</v>
      </c>
      <c r="B92" s="58" t="s">
        <v>362</v>
      </c>
      <c r="C92" s="58" t="s">
        <v>360</v>
      </c>
      <c r="D92" s="58">
        <v>345</v>
      </c>
      <c r="E92" s="58" t="s">
        <v>363</v>
      </c>
      <c r="F92" s="72" t="s">
        <v>56</v>
      </c>
      <c r="G92" s="59">
        <v>12150</v>
      </c>
      <c r="H92" s="58"/>
      <c r="J92" s="69"/>
    </row>
    <row r="93" s="54" customFormat="1" ht="66" customHeight="1" spans="1:10">
      <c r="A93" s="72">
        <f>SUBTOTAL(103,B$3:B93)</f>
        <v>91</v>
      </c>
      <c r="B93" s="58" t="s">
        <v>364</v>
      </c>
      <c r="C93" s="58" t="s">
        <v>360</v>
      </c>
      <c r="D93" s="58">
        <v>450.597</v>
      </c>
      <c r="E93" s="58" t="s">
        <v>365</v>
      </c>
      <c r="F93" s="72" t="s">
        <v>56</v>
      </c>
      <c r="G93" s="59">
        <v>15317.91</v>
      </c>
      <c r="H93" s="58"/>
      <c r="J93" s="69"/>
    </row>
    <row r="94" s="54" customFormat="1" ht="66" customHeight="1" spans="1:10">
      <c r="A94" s="72">
        <f>SUBTOTAL(103,B$3:B94)</f>
        <v>92</v>
      </c>
      <c r="B94" s="58" t="s">
        <v>366</v>
      </c>
      <c r="C94" s="58" t="s">
        <v>367</v>
      </c>
      <c r="D94" s="58">
        <v>442</v>
      </c>
      <c r="E94" s="58">
        <v>19</v>
      </c>
      <c r="F94" s="72" t="s">
        <v>56</v>
      </c>
      <c r="G94" s="59">
        <v>16010</v>
      </c>
      <c r="H94" s="58"/>
      <c r="J94" s="69"/>
    </row>
    <row r="95" s="54" customFormat="1" ht="66" customHeight="1" spans="1:10">
      <c r="A95" s="72">
        <f>SUBTOTAL(103,B$3:B95)</f>
        <v>93</v>
      </c>
      <c r="B95" s="58" t="s">
        <v>368</v>
      </c>
      <c r="C95" s="58" t="s">
        <v>149</v>
      </c>
      <c r="D95" s="58">
        <v>13</v>
      </c>
      <c r="E95" s="58">
        <v>9.75</v>
      </c>
      <c r="F95" s="72" t="s">
        <v>56</v>
      </c>
      <c r="G95" s="59">
        <v>3000</v>
      </c>
      <c r="H95" s="58"/>
      <c r="J95" s="69"/>
    </row>
    <row r="96" s="54" customFormat="1" ht="66" customHeight="1" spans="1:10">
      <c r="A96" s="72">
        <f>SUBTOTAL(103,B$3:B96)</f>
        <v>94</v>
      </c>
      <c r="B96" s="58" t="s">
        <v>369</v>
      </c>
      <c r="C96" s="58" t="s">
        <v>149</v>
      </c>
      <c r="D96" s="58">
        <v>36.5</v>
      </c>
      <c r="E96" s="58">
        <v>7.2</v>
      </c>
      <c r="F96" s="72" t="s">
        <v>56</v>
      </c>
      <c r="G96" s="59">
        <v>3000</v>
      </c>
      <c r="H96" s="58"/>
      <c r="J96" s="69"/>
    </row>
    <row r="97" s="54" customFormat="1" ht="66" customHeight="1" spans="1:10">
      <c r="A97" s="72">
        <f>SUBTOTAL(103,B$3:B97)</f>
        <v>95</v>
      </c>
      <c r="B97" s="58" t="s">
        <v>370</v>
      </c>
      <c r="C97" s="58" t="s">
        <v>371</v>
      </c>
      <c r="D97" s="58">
        <v>337</v>
      </c>
      <c r="E97" s="58" t="s">
        <v>372</v>
      </c>
      <c r="F97" s="72" t="s">
        <v>56</v>
      </c>
      <c r="G97" s="59">
        <v>3000</v>
      </c>
      <c r="H97" s="58"/>
      <c r="J97" s="69"/>
    </row>
    <row r="98" s="54" customFormat="1" ht="66" customHeight="1" spans="1:10">
      <c r="A98" s="72">
        <f>SUBTOTAL(103,B$3:B98)</f>
        <v>96</v>
      </c>
      <c r="B98" s="58" t="s">
        <v>373</v>
      </c>
      <c r="C98" s="58" t="s">
        <v>371</v>
      </c>
      <c r="D98" s="58">
        <v>343</v>
      </c>
      <c r="E98" s="58" t="s">
        <v>372</v>
      </c>
      <c r="F98" s="72" t="s">
        <v>56</v>
      </c>
      <c r="G98" s="59">
        <v>3000</v>
      </c>
      <c r="H98" s="58"/>
      <c r="J98" s="69"/>
    </row>
    <row r="99" s="54" customFormat="1" ht="66" customHeight="1" spans="1:10">
      <c r="A99" s="72">
        <f>SUBTOTAL(103,B$3:B99)</f>
        <v>97</v>
      </c>
      <c r="B99" s="58" t="s">
        <v>374</v>
      </c>
      <c r="C99" s="58" t="s">
        <v>371</v>
      </c>
      <c r="D99" s="58">
        <v>200</v>
      </c>
      <c r="E99" s="58" t="s">
        <v>375</v>
      </c>
      <c r="F99" s="72" t="s">
        <v>56</v>
      </c>
      <c r="G99" s="59">
        <v>3000</v>
      </c>
      <c r="H99" s="58"/>
      <c r="J99" s="69"/>
    </row>
    <row r="100" s="54" customFormat="1" ht="66" customHeight="1" spans="1:10">
      <c r="A100" s="72">
        <f>SUBTOTAL(103,B$3:B100)</f>
        <v>98</v>
      </c>
      <c r="B100" s="58" t="s">
        <v>376</v>
      </c>
      <c r="C100" s="58" t="s">
        <v>371</v>
      </c>
      <c r="D100" s="58">
        <v>197</v>
      </c>
      <c r="E100" s="58" t="s">
        <v>375</v>
      </c>
      <c r="F100" s="72" t="s">
        <v>56</v>
      </c>
      <c r="G100" s="59">
        <v>3000</v>
      </c>
      <c r="H100" s="58"/>
      <c r="J100" s="69"/>
    </row>
    <row r="101" s="54" customFormat="1" ht="66" customHeight="1" spans="1:10">
      <c r="A101" s="72">
        <f>SUBTOTAL(103,B$3:B101)</f>
        <v>99</v>
      </c>
      <c r="B101" s="58" t="s">
        <v>377</v>
      </c>
      <c r="C101" s="58" t="s">
        <v>371</v>
      </c>
      <c r="D101" s="58">
        <v>223</v>
      </c>
      <c r="E101" s="58" t="s">
        <v>378</v>
      </c>
      <c r="F101" s="72" t="s">
        <v>56</v>
      </c>
      <c r="G101" s="59">
        <v>3000</v>
      </c>
      <c r="H101" s="58"/>
      <c r="J101" s="69"/>
    </row>
    <row r="102" s="54" customFormat="1" ht="66" customHeight="1" spans="1:10">
      <c r="A102" s="72">
        <f>SUBTOTAL(103,B$3:B102)</f>
        <v>100</v>
      </c>
      <c r="B102" s="58" t="s">
        <v>379</v>
      </c>
      <c r="C102" s="58" t="s">
        <v>371</v>
      </c>
      <c r="D102" s="73">
        <v>119</v>
      </c>
      <c r="E102" s="58" t="s">
        <v>380</v>
      </c>
      <c r="F102" s="72" t="s">
        <v>56</v>
      </c>
      <c r="G102" s="59">
        <v>3000</v>
      </c>
      <c r="H102" s="58"/>
      <c r="J102" s="69"/>
    </row>
    <row r="103" s="54" customFormat="1" ht="66" customHeight="1" spans="1:10">
      <c r="A103" s="72">
        <f>SUBTOTAL(103,B$3:B103)</f>
        <v>101</v>
      </c>
      <c r="B103" s="58" t="s">
        <v>381</v>
      </c>
      <c r="C103" s="58" t="s">
        <v>371</v>
      </c>
      <c r="D103" s="73">
        <v>115</v>
      </c>
      <c r="E103" s="58" t="s">
        <v>380</v>
      </c>
      <c r="F103" s="72" t="s">
        <v>56</v>
      </c>
      <c r="G103" s="59">
        <v>3000</v>
      </c>
      <c r="H103" s="58"/>
      <c r="J103" s="69"/>
    </row>
    <row r="104" s="54" customFormat="1" ht="66" customHeight="1" spans="1:10">
      <c r="A104" s="72">
        <f>SUBTOTAL(103,B$3:B104)</f>
        <v>102</v>
      </c>
      <c r="B104" s="58" t="s">
        <v>382</v>
      </c>
      <c r="C104" s="58" t="s">
        <v>371</v>
      </c>
      <c r="D104" s="73">
        <v>115</v>
      </c>
      <c r="E104" s="58" t="s">
        <v>380</v>
      </c>
      <c r="F104" s="72" t="s">
        <v>56</v>
      </c>
      <c r="G104" s="59">
        <v>3000</v>
      </c>
      <c r="H104" s="58"/>
      <c r="J104" s="69"/>
    </row>
    <row r="105" s="54" customFormat="1" ht="66" customHeight="1" spans="1:10">
      <c r="A105" s="72">
        <f>SUBTOTAL(103,B$3:B105)</f>
        <v>103</v>
      </c>
      <c r="B105" s="58" t="s">
        <v>383</v>
      </c>
      <c r="C105" s="58" t="s">
        <v>216</v>
      </c>
      <c r="D105" s="58">
        <v>240</v>
      </c>
      <c r="E105" s="58" t="s">
        <v>384</v>
      </c>
      <c r="F105" s="72" t="s">
        <v>56</v>
      </c>
      <c r="G105" s="59">
        <v>9315.9</v>
      </c>
      <c r="H105" s="58"/>
      <c r="J105" s="69"/>
    </row>
    <row r="106" s="54" customFormat="1" ht="66" customHeight="1" spans="1:10">
      <c r="A106" s="72">
        <f>SUBTOTAL(103,B$3:B106)</f>
        <v>104</v>
      </c>
      <c r="B106" s="58" t="s">
        <v>385</v>
      </c>
      <c r="C106" s="58" t="s">
        <v>386</v>
      </c>
      <c r="D106" s="58">
        <v>11.5</v>
      </c>
      <c r="E106" s="58">
        <v>70.1</v>
      </c>
      <c r="F106" s="72" t="s">
        <v>56</v>
      </c>
      <c r="G106" s="59">
        <v>3903</v>
      </c>
      <c r="H106" s="58"/>
      <c r="J106" s="69"/>
    </row>
    <row r="107" s="54" customFormat="1" ht="66" customHeight="1" spans="1:10">
      <c r="A107" s="72">
        <f>SUBTOTAL(103,B$3:B107)</f>
        <v>105</v>
      </c>
      <c r="B107" s="58" t="s">
        <v>387</v>
      </c>
      <c r="C107" s="58" t="s">
        <v>386</v>
      </c>
      <c r="D107" s="58">
        <v>11.5</v>
      </c>
      <c r="E107" s="58">
        <v>72.67</v>
      </c>
      <c r="F107" s="72" t="s">
        <v>56</v>
      </c>
      <c r="G107" s="59">
        <v>3980.1</v>
      </c>
      <c r="H107" s="58"/>
      <c r="J107" s="69"/>
    </row>
    <row r="108" s="54" customFormat="1" ht="66" customHeight="1" spans="1:10">
      <c r="A108" s="72">
        <f>SUBTOTAL(103,B$3:B108)</f>
        <v>106</v>
      </c>
      <c r="B108" s="58" t="s">
        <v>388</v>
      </c>
      <c r="C108" s="58" t="s">
        <v>386</v>
      </c>
      <c r="D108" s="58">
        <v>20.02</v>
      </c>
      <c r="E108" s="58" t="s">
        <v>389</v>
      </c>
      <c r="F108" s="72" t="s">
        <v>56</v>
      </c>
      <c r="G108" s="59">
        <v>3870.375</v>
      </c>
      <c r="H108" s="58"/>
      <c r="J108" s="69"/>
    </row>
    <row r="109" s="54" customFormat="1" ht="66" customHeight="1" spans="1:10">
      <c r="A109" s="72">
        <f>SUBTOTAL(103,B$3:B109)</f>
        <v>107</v>
      </c>
      <c r="B109" s="58" t="s">
        <v>390</v>
      </c>
      <c r="C109" s="58" t="s">
        <v>386</v>
      </c>
      <c r="D109" s="58">
        <v>20</v>
      </c>
      <c r="E109" s="58">
        <v>24</v>
      </c>
      <c r="F109" s="72" t="s">
        <v>56</v>
      </c>
      <c r="G109" s="59">
        <v>3000</v>
      </c>
      <c r="H109" s="58"/>
      <c r="J109" s="69"/>
    </row>
    <row r="110" s="54" customFormat="1" ht="66" customHeight="1" spans="1:10">
      <c r="A110" s="72">
        <f>SUBTOTAL(103,B$3:B110)</f>
        <v>108</v>
      </c>
      <c r="B110" s="58" t="s">
        <v>391</v>
      </c>
      <c r="C110" s="58" t="s">
        <v>386</v>
      </c>
      <c r="D110" s="58">
        <v>16</v>
      </c>
      <c r="E110" s="58">
        <v>38.75</v>
      </c>
      <c r="F110" s="72" t="s">
        <v>56</v>
      </c>
      <c r="G110" s="59">
        <v>3000</v>
      </c>
      <c r="H110" s="58"/>
      <c r="J110" s="69"/>
    </row>
    <row r="111" s="54" customFormat="1" ht="66" customHeight="1" spans="1:10">
      <c r="A111" s="72">
        <f>SUBTOTAL(103,B$3:B111)</f>
        <v>109</v>
      </c>
      <c r="B111" s="58" t="s">
        <v>392</v>
      </c>
      <c r="C111" s="58" t="s">
        <v>386</v>
      </c>
      <c r="D111" s="58">
        <v>18</v>
      </c>
      <c r="E111" s="58">
        <v>8</v>
      </c>
      <c r="F111" s="72" t="s">
        <v>56</v>
      </c>
      <c r="G111" s="59">
        <v>3000</v>
      </c>
      <c r="H111" s="58"/>
      <c r="J111" s="69"/>
    </row>
    <row r="112" s="54" customFormat="1" ht="66" customHeight="1" spans="1:10">
      <c r="A112" s="72">
        <f>SUBTOTAL(103,B$3:B112)</f>
        <v>110</v>
      </c>
      <c r="B112" s="74" t="s">
        <v>393</v>
      </c>
      <c r="C112" s="75" t="s">
        <v>216</v>
      </c>
      <c r="D112" s="74">
        <v>156.8</v>
      </c>
      <c r="E112" s="58">
        <v>4</v>
      </c>
      <c r="F112" s="72" t="s">
        <v>56</v>
      </c>
      <c r="G112" s="59">
        <v>6780</v>
      </c>
      <c r="H112" s="58"/>
      <c r="J112" s="69"/>
    </row>
    <row r="113" s="54" customFormat="1" ht="66" customHeight="1" spans="1:10">
      <c r="A113" s="72">
        <f>SUBTOTAL(103,B$3:B113)</f>
        <v>111</v>
      </c>
      <c r="B113" s="74" t="s">
        <v>394</v>
      </c>
      <c r="C113" s="75" t="s">
        <v>147</v>
      </c>
      <c r="D113" s="74">
        <v>22</v>
      </c>
      <c r="E113" s="58">
        <v>34</v>
      </c>
      <c r="F113" s="72" t="s">
        <v>56</v>
      </c>
      <c r="G113" s="59">
        <v>3000</v>
      </c>
      <c r="H113" s="58"/>
      <c r="J113" s="69"/>
    </row>
    <row r="114" s="70" customFormat="1" ht="66" customHeight="1" spans="1:16381">
      <c r="A114" s="72">
        <f>SUBTOTAL(103,B$3:B114)</f>
        <v>112</v>
      </c>
      <c r="B114" s="74" t="s">
        <v>395</v>
      </c>
      <c r="C114" s="75" t="s">
        <v>216</v>
      </c>
      <c r="D114" s="74">
        <v>139.5</v>
      </c>
      <c r="E114" s="58">
        <v>4</v>
      </c>
      <c r="F114" s="72" t="s">
        <v>56</v>
      </c>
      <c r="G114" s="59">
        <v>6285</v>
      </c>
      <c r="H114" s="58"/>
      <c r="J114" s="69"/>
      <c r="XBH114" s="76"/>
      <c r="XBI114" s="76"/>
      <c r="XBJ114" s="76"/>
      <c r="XBK114" s="76"/>
      <c r="XBL114" s="76"/>
      <c r="XBM114" s="76"/>
      <c r="XBN114" s="76"/>
      <c r="XBO114" s="76"/>
      <c r="XBP114" s="76"/>
      <c r="XBQ114" s="76"/>
      <c r="XBR114" s="76"/>
      <c r="XBS114" s="76"/>
      <c r="XBT114" s="76"/>
      <c r="XBU114" s="76"/>
      <c r="XBV114" s="76"/>
      <c r="XBW114" s="76"/>
      <c r="XBX114" s="76"/>
      <c r="XBY114" s="76"/>
      <c r="XBZ114" s="76"/>
      <c r="XCA114" s="76"/>
      <c r="XCB114" s="76"/>
      <c r="XCC114" s="76"/>
      <c r="XCD114" s="76"/>
      <c r="XCE114" s="76"/>
      <c r="XCF114" s="76"/>
      <c r="XCG114" s="76"/>
      <c r="XCH114" s="76"/>
      <c r="XCI114" s="76"/>
      <c r="XCJ114" s="76"/>
      <c r="XCK114" s="76"/>
      <c r="XCL114" s="76"/>
      <c r="XCM114" s="76"/>
      <c r="XCN114" s="76"/>
      <c r="XCO114" s="76"/>
      <c r="XCP114" s="76"/>
      <c r="XCQ114" s="76"/>
      <c r="XCR114" s="76"/>
      <c r="XCS114" s="76"/>
      <c r="XCT114" s="76"/>
      <c r="XCU114" s="76"/>
      <c r="XCV114" s="76"/>
      <c r="XCW114" s="76"/>
      <c r="XCX114" s="76"/>
      <c r="XCY114" s="76"/>
      <c r="XCZ114" s="76"/>
      <c r="XDA114" s="76"/>
      <c r="XDB114" s="76"/>
      <c r="XDC114" s="76"/>
      <c r="XDD114" s="76"/>
      <c r="XDE114" s="76"/>
      <c r="XDF114" s="76"/>
      <c r="XDG114" s="76"/>
      <c r="XDH114" s="76"/>
      <c r="XDI114" s="76"/>
      <c r="XDJ114" s="76"/>
      <c r="XDK114" s="76"/>
      <c r="XDL114" s="76"/>
      <c r="XDM114" s="76"/>
      <c r="XDN114" s="76"/>
      <c r="XDO114" s="76"/>
      <c r="XDP114" s="76"/>
      <c r="XDQ114" s="76"/>
      <c r="XDR114" s="76"/>
      <c r="XDS114" s="76"/>
      <c r="XDT114" s="76"/>
      <c r="XDU114" s="76"/>
      <c r="XDV114" s="76"/>
      <c r="XDW114" s="76"/>
      <c r="XDX114" s="76"/>
      <c r="XDY114" s="76"/>
      <c r="XDZ114" s="76"/>
      <c r="XEA114" s="76"/>
      <c r="XEB114" s="76"/>
      <c r="XEC114" s="76"/>
      <c r="XED114" s="76"/>
      <c r="XEE114" s="76"/>
      <c r="XEF114" s="76"/>
      <c r="XEG114" s="76"/>
      <c r="XEH114" s="76"/>
      <c r="XEI114" s="76"/>
      <c r="XEJ114" s="76"/>
      <c r="XEK114" s="76"/>
      <c r="XEL114" s="76"/>
      <c r="XEM114" s="76"/>
      <c r="XEN114" s="76"/>
      <c r="XEO114" s="76"/>
      <c r="XEP114" s="76"/>
      <c r="XEQ114" s="76"/>
      <c r="XER114" s="76"/>
      <c r="XES114" s="76"/>
      <c r="XET114" s="76"/>
      <c r="XEU114" s="76"/>
      <c r="XEV114" s="76"/>
      <c r="XEW114" s="76"/>
      <c r="XEX114" s="76"/>
      <c r="XEY114" s="76"/>
      <c r="XEZ114" s="76"/>
      <c r="XFA114" s="76"/>
    </row>
    <row r="115" s="70" customFormat="1" ht="66" customHeight="1" spans="1:16381">
      <c r="A115" s="72">
        <f>SUBTOTAL(103,B$3:B115)</f>
        <v>113</v>
      </c>
      <c r="B115" s="74" t="s">
        <v>396</v>
      </c>
      <c r="C115" s="75" t="s">
        <v>216</v>
      </c>
      <c r="D115" s="74">
        <v>129.9</v>
      </c>
      <c r="E115" s="58">
        <v>4</v>
      </c>
      <c r="F115" s="72" t="s">
        <v>56</v>
      </c>
      <c r="G115" s="59">
        <v>5985</v>
      </c>
      <c r="H115" s="58"/>
      <c r="J115" s="69"/>
      <c r="XBH115" s="76"/>
      <c r="XBI115" s="76"/>
      <c r="XBJ115" s="76"/>
      <c r="XBK115" s="76"/>
      <c r="XBL115" s="76"/>
      <c r="XBM115" s="76"/>
      <c r="XBN115" s="76"/>
      <c r="XBO115" s="76"/>
      <c r="XBP115" s="76"/>
      <c r="XBQ115" s="76"/>
      <c r="XBR115" s="76"/>
      <c r="XBS115" s="76"/>
      <c r="XBT115" s="76"/>
      <c r="XBU115" s="76"/>
      <c r="XBV115" s="76"/>
      <c r="XBW115" s="76"/>
      <c r="XBX115" s="76"/>
      <c r="XBY115" s="76"/>
      <c r="XBZ115" s="76"/>
      <c r="XCA115" s="76"/>
      <c r="XCB115" s="76"/>
      <c r="XCC115" s="76"/>
      <c r="XCD115" s="76"/>
      <c r="XCE115" s="76"/>
      <c r="XCF115" s="76"/>
      <c r="XCG115" s="76"/>
      <c r="XCH115" s="76"/>
      <c r="XCI115" s="76"/>
      <c r="XCJ115" s="76"/>
      <c r="XCK115" s="76"/>
      <c r="XCL115" s="76"/>
      <c r="XCM115" s="76"/>
      <c r="XCN115" s="76"/>
      <c r="XCO115" s="76"/>
      <c r="XCP115" s="76"/>
      <c r="XCQ115" s="76"/>
      <c r="XCR115" s="76"/>
      <c r="XCS115" s="76"/>
      <c r="XCT115" s="76"/>
      <c r="XCU115" s="76"/>
      <c r="XCV115" s="76"/>
      <c r="XCW115" s="76"/>
      <c r="XCX115" s="76"/>
      <c r="XCY115" s="76"/>
      <c r="XCZ115" s="76"/>
      <c r="XDA115" s="76"/>
      <c r="XDB115" s="76"/>
      <c r="XDC115" s="76"/>
      <c r="XDD115" s="76"/>
      <c r="XDE115" s="76"/>
      <c r="XDF115" s="76"/>
      <c r="XDG115" s="76"/>
      <c r="XDH115" s="76"/>
      <c r="XDI115" s="76"/>
      <c r="XDJ115" s="76"/>
      <c r="XDK115" s="76"/>
      <c r="XDL115" s="76"/>
      <c r="XDM115" s="76"/>
      <c r="XDN115" s="76"/>
      <c r="XDO115" s="76"/>
      <c r="XDP115" s="76"/>
      <c r="XDQ115" s="76"/>
      <c r="XDR115" s="76"/>
      <c r="XDS115" s="76"/>
      <c r="XDT115" s="76"/>
      <c r="XDU115" s="76"/>
      <c r="XDV115" s="76"/>
      <c r="XDW115" s="76"/>
      <c r="XDX115" s="76"/>
      <c r="XDY115" s="76"/>
      <c r="XDZ115" s="76"/>
      <c r="XEA115" s="76"/>
      <c r="XEB115" s="76"/>
      <c r="XEC115" s="76"/>
      <c r="XED115" s="76"/>
      <c r="XEE115" s="76"/>
      <c r="XEF115" s="76"/>
      <c r="XEG115" s="76"/>
      <c r="XEH115" s="76"/>
      <c r="XEI115" s="76"/>
      <c r="XEJ115" s="76"/>
      <c r="XEK115" s="76"/>
      <c r="XEL115" s="76"/>
      <c r="XEM115" s="76"/>
      <c r="XEN115" s="76"/>
      <c r="XEO115" s="76"/>
      <c r="XEP115" s="76"/>
      <c r="XEQ115" s="76"/>
      <c r="XER115" s="76"/>
      <c r="XES115" s="76"/>
      <c r="XET115" s="76"/>
      <c r="XEU115" s="76"/>
      <c r="XEV115" s="76"/>
      <c r="XEW115" s="76"/>
      <c r="XEX115" s="76"/>
      <c r="XEY115" s="76"/>
      <c r="XEZ115" s="76"/>
      <c r="XFA115" s="76"/>
    </row>
    <row r="116" s="70" customFormat="1" ht="66" customHeight="1" spans="1:16381">
      <c r="A116" s="72">
        <f>SUBTOTAL(103,B$3:B116)</f>
        <v>114</v>
      </c>
      <c r="B116" s="74" t="s">
        <v>397</v>
      </c>
      <c r="C116" s="75" t="s">
        <v>216</v>
      </c>
      <c r="D116" s="74">
        <v>124</v>
      </c>
      <c r="E116" s="58">
        <v>4</v>
      </c>
      <c r="F116" s="72" t="s">
        <v>56</v>
      </c>
      <c r="G116" s="59">
        <v>5820</v>
      </c>
      <c r="H116" s="58"/>
      <c r="J116" s="69"/>
      <c r="XBH116" s="76"/>
      <c r="XBI116" s="76"/>
      <c r="XBJ116" s="76"/>
      <c r="XBK116" s="76"/>
      <c r="XBL116" s="76"/>
      <c r="XBM116" s="76"/>
      <c r="XBN116" s="76"/>
      <c r="XBO116" s="76"/>
      <c r="XBP116" s="76"/>
      <c r="XBQ116" s="76"/>
      <c r="XBR116" s="76"/>
      <c r="XBS116" s="76"/>
      <c r="XBT116" s="76"/>
      <c r="XBU116" s="76"/>
      <c r="XBV116" s="76"/>
      <c r="XBW116" s="76"/>
      <c r="XBX116" s="76"/>
      <c r="XBY116" s="76"/>
      <c r="XBZ116" s="76"/>
      <c r="XCA116" s="76"/>
      <c r="XCB116" s="76"/>
      <c r="XCC116" s="76"/>
      <c r="XCD116" s="76"/>
      <c r="XCE116" s="76"/>
      <c r="XCF116" s="76"/>
      <c r="XCG116" s="76"/>
      <c r="XCH116" s="76"/>
      <c r="XCI116" s="76"/>
      <c r="XCJ116" s="76"/>
      <c r="XCK116" s="76"/>
      <c r="XCL116" s="76"/>
      <c r="XCM116" s="76"/>
      <c r="XCN116" s="76"/>
      <c r="XCO116" s="76"/>
      <c r="XCP116" s="76"/>
      <c r="XCQ116" s="76"/>
      <c r="XCR116" s="76"/>
      <c r="XCS116" s="76"/>
      <c r="XCT116" s="76"/>
      <c r="XCU116" s="76"/>
      <c r="XCV116" s="76"/>
      <c r="XCW116" s="76"/>
      <c r="XCX116" s="76"/>
      <c r="XCY116" s="76"/>
      <c r="XCZ116" s="76"/>
      <c r="XDA116" s="76"/>
      <c r="XDB116" s="76"/>
      <c r="XDC116" s="76"/>
      <c r="XDD116" s="76"/>
      <c r="XDE116" s="76"/>
      <c r="XDF116" s="76"/>
      <c r="XDG116" s="76"/>
      <c r="XDH116" s="76"/>
      <c r="XDI116" s="76"/>
      <c r="XDJ116" s="76"/>
      <c r="XDK116" s="76"/>
      <c r="XDL116" s="76"/>
      <c r="XDM116" s="76"/>
      <c r="XDN116" s="76"/>
      <c r="XDO116" s="76"/>
      <c r="XDP116" s="76"/>
      <c r="XDQ116" s="76"/>
      <c r="XDR116" s="76"/>
      <c r="XDS116" s="76"/>
      <c r="XDT116" s="76"/>
      <c r="XDU116" s="76"/>
      <c r="XDV116" s="76"/>
      <c r="XDW116" s="76"/>
      <c r="XDX116" s="76"/>
      <c r="XDY116" s="76"/>
      <c r="XDZ116" s="76"/>
      <c r="XEA116" s="76"/>
      <c r="XEB116" s="76"/>
      <c r="XEC116" s="76"/>
      <c r="XED116" s="76"/>
      <c r="XEE116" s="76"/>
      <c r="XEF116" s="76"/>
      <c r="XEG116" s="76"/>
      <c r="XEH116" s="76"/>
      <c r="XEI116" s="76"/>
      <c r="XEJ116" s="76"/>
      <c r="XEK116" s="76"/>
      <c r="XEL116" s="76"/>
      <c r="XEM116" s="76"/>
      <c r="XEN116" s="76"/>
      <c r="XEO116" s="76"/>
      <c r="XEP116" s="76"/>
      <c r="XEQ116" s="76"/>
      <c r="XER116" s="76"/>
      <c r="XES116" s="76"/>
      <c r="XET116" s="76"/>
      <c r="XEU116" s="76"/>
      <c r="XEV116" s="76"/>
      <c r="XEW116" s="76"/>
      <c r="XEX116" s="76"/>
      <c r="XEY116" s="76"/>
      <c r="XEZ116" s="76"/>
      <c r="XFA116" s="76"/>
    </row>
    <row r="117" s="70" customFormat="1" ht="66" customHeight="1" spans="1:16381">
      <c r="A117" s="72">
        <f>SUBTOTAL(103,B$3:B117)</f>
        <v>115</v>
      </c>
      <c r="B117" s="74" t="s">
        <v>398</v>
      </c>
      <c r="C117" s="75" t="s">
        <v>147</v>
      </c>
      <c r="D117" s="74">
        <v>57</v>
      </c>
      <c r="E117" s="58">
        <v>33</v>
      </c>
      <c r="F117" s="72" t="s">
        <v>56</v>
      </c>
      <c r="G117" s="59">
        <v>3810</v>
      </c>
      <c r="H117" s="58"/>
      <c r="J117" s="69"/>
      <c r="XBH117" s="76"/>
      <c r="XBI117" s="76"/>
      <c r="XBJ117" s="76"/>
      <c r="XBK117" s="76"/>
      <c r="XBL117" s="76"/>
      <c r="XBM117" s="76"/>
      <c r="XBN117" s="76"/>
      <c r="XBO117" s="76"/>
      <c r="XBP117" s="76"/>
      <c r="XBQ117" s="76"/>
      <c r="XBR117" s="76"/>
      <c r="XBS117" s="76"/>
      <c r="XBT117" s="76"/>
      <c r="XBU117" s="76"/>
      <c r="XBV117" s="76"/>
      <c r="XBW117" s="76"/>
      <c r="XBX117" s="76"/>
      <c r="XBY117" s="76"/>
      <c r="XBZ117" s="76"/>
      <c r="XCA117" s="76"/>
      <c r="XCB117" s="76"/>
      <c r="XCC117" s="76"/>
      <c r="XCD117" s="76"/>
      <c r="XCE117" s="76"/>
      <c r="XCF117" s="76"/>
      <c r="XCG117" s="76"/>
      <c r="XCH117" s="76"/>
      <c r="XCI117" s="76"/>
      <c r="XCJ117" s="76"/>
      <c r="XCK117" s="76"/>
      <c r="XCL117" s="76"/>
      <c r="XCM117" s="76"/>
      <c r="XCN117" s="76"/>
      <c r="XCO117" s="76"/>
      <c r="XCP117" s="76"/>
      <c r="XCQ117" s="76"/>
      <c r="XCR117" s="76"/>
      <c r="XCS117" s="76"/>
      <c r="XCT117" s="76"/>
      <c r="XCU117" s="76"/>
      <c r="XCV117" s="76"/>
      <c r="XCW117" s="76"/>
      <c r="XCX117" s="76"/>
      <c r="XCY117" s="76"/>
      <c r="XCZ117" s="76"/>
      <c r="XDA117" s="76"/>
      <c r="XDB117" s="76"/>
      <c r="XDC117" s="76"/>
      <c r="XDD117" s="76"/>
      <c r="XDE117" s="76"/>
      <c r="XDF117" s="76"/>
      <c r="XDG117" s="76"/>
      <c r="XDH117" s="76"/>
      <c r="XDI117" s="76"/>
      <c r="XDJ117" s="76"/>
      <c r="XDK117" s="76"/>
      <c r="XDL117" s="76"/>
      <c r="XDM117" s="76"/>
      <c r="XDN117" s="76"/>
      <c r="XDO117" s="76"/>
      <c r="XDP117" s="76"/>
      <c r="XDQ117" s="76"/>
      <c r="XDR117" s="76"/>
      <c r="XDS117" s="76"/>
      <c r="XDT117" s="76"/>
      <c r="XDU117" s="76"/>
      <c r="XDV117" s="76"/>
      <c r="XDW117" s="76"/>
      <c r="XDX117" s="76"/>
      <c r="XDY117" s="76"/>
      <c r="XDZ117" s="76"/>
      <c r="XEA117" s="76"/>
      <c r="XEB117" s="76"/>
      <c r="XEC117" s="76"/>
      <c r="XED117" s="76"/>
      <c r="XEE117" s="76"/>
      <c r="XEF117" s="76"/>
      <c r="XEG117" s="76"/>
      <c r="XEH117" s="76"/>
      <c r="XEI117" s="76"/>
      <c r="XEJ117" s="76"/>
      <c r="XEK117" s="76"/>
      <c r="XEL117" s="76"/>
      <c r="XEM117" s="76"/>
      <c r="XEN117" s="76"/>
      <c r="XEO117" s="76"/>
      <c r="XEP117" s="76"/>
      <c r="XEQ117" s="76"/>
      <c r="XER117" s="76"/>
      <c r="XES117" s="76"/>
      <c r="XET117" s="76"/>
      <c r="XEU117" s="76"/>
      <c r="XEV117" s="76"/>
      <c r="XEW117" s="76"/>
      <c r="XEX117" s="76"/>
      <c r="XEY117" s="76"/>
      <c r="XEZ117" s="76"/>
      <c r="XFA117" s="76"/>
    </row>
    <row r="118" s="70" customFormat="1" ht="66" customHeight="1" spans="1:16381">
      <c r="A118" s="72">
        <f>SUBTOTAL(103,B$3:B118)</f>
        <v>116</v>
      </c>
      <c r="B118" s="74" t="s">
        <v>399</v>
      </c>
      <c r="C118" s="75" t="s">
        <v>147</v>
      </c>
      <c r="D118" s="74">
        <v>20</v>
      </c>
      <c r="E118" s="58">
        <v>41</v>
      </c>
      <c r="F118" s="72" t="s">
        <v>56</v>
      </c>
      <c r="G118" s="59">
        <v>3000</v>
      </c>
      <c r="H118" s="58"/>
      <c r="J118" s="69"/>
      <c r="XBH118" s="76"/>
      <c r="XBI118" s="76"/>
      <c r="XBJ118" s="76"/>
      <c r="XBK118" s="76"/>
      <c r="XBL118" s="76"/>
      <c r="XBM118" s="76"/>
      <c r="XBN118" s="76"/>
      <c r="XBO118" s="76"/>
      <c r="XBP118" s="76"/>
      <c r="XBQ118" s="76"/>
      <c r="XBR118" s="76"/>
      <c r="XBS118" s="76"/>
      <c r="XBT118" s="76"/>
      <c r="XBU118" s="76"/>
      <c r="XBV118" s="76"/>
      <c r="XBW118" s="76"/>
      <c r="XBX118" s="76"/>
      <c r="XBY118" s="76"/>
      <c r="XBZ118" s="76"/>
      <c r="XCA118" s="76"/>
      <c r="XCB118" s="76"/>
      <c r="XCC118" s="76"/>
      <c r="XCD118" s="76"/>
      <c r="XCE118" s="76"/>
      <c r="XCF118" s="76"/>
      <c r="XCG118" s="76"/>
      <c r="XCH118" s="76"/>
      <c r="XCI118" s="76"/>
      <c r="XCJ118" s="76"/>
      <c r="XCK118" s="76"/>
      <c r="XCL118" s="76"/>
      <c r="XCM118" s="76"/>
      <c r="XCN118" s="76"/>
      <c r="XCO118" s="76"/>
      <c r="XCP118" s="76"/>
      <c r="XCQ118" s="76"/>
      <c r="XCR118" s="76"/>
      <c r="XCS118" s="76"/>
      <c r="XCT118" s="76"/>
      <c r="XCU118" s="76"/>
      <c r="XCV118" s="76"/>
      <c r="XCW118" s="76"/>
      <c r="XCX118" s="76"/>
      <c r="XCY118" s="76"/>
      <c r="XCZ118" s="76"/>
      <c r="XDA118" s="76"/>
      <c r="XDB118" s="76"/>
      <c r="XDC118" s="76"/>
      <c r="XDD118" s="76"/>
      <c r="XDE118" s="76"/>
      <c r="XDF118" s="76"/>
      <c r="XDG118" s="76"/>
      <c r="XDH118" s="76"/>
      <c r="XDI118" s="76"/>
      <c r="XDJ118" s="76"/>
      <c r="XDK118" s="76"/>
      <c r="XDL118" s="76"/>
      <c r="XDM118" s="76"/>
      <c r="XDN118" s="76"/>
      <c r="XDO118" s="76"/>
      <c r="XDP118" s="76"/>
      <c r="XDQ118" s="76"/>
      <c r="XDR118" s="76"/>
      <c r="XDS118" s="76"/>
      <c r="XDT118" s="76"/>
      <c r="XDU118" s="76"/>
      <c r="XDV118" s="76"/>
      <c r="XDW118" s="76"/>
      <c r="XDX118" s="76"/>
      <c r="XDY118" s="76"/>
      <c r="XDZ118" s="76"/>
      <c r="XEA118" s="76"/>
      <c r="XEB118" s="76"/>
      <c r="XEC118" s="76"/>
      <c r="XED118" s="76"/>
      <c r="XEE118" s="76"/>
      <c r="XEF118" s="76"/>
      <c r="XEG118" s="76"/>
      <c r="XEH118" s="76"/>
      <c r="XEI118" s="76"/>
      <c r="XEJ118" s="76"/>
      <c r="XEK118" s="76"/>
      <c r="XEL118" s="76"/>
      <c r="XEM118" s="76"/>
      <c r="XEN118" s="76"/>
      <c r="XEO118" s="76"/>
      <c r="XEP118" s="76"/>
      <c r="XEQ118" s="76"/>
      <c r="XER118" s="76"/>
      <c r="XES118" s="76"/>
      <c r="XET118" s="76"/>
      <c r="XEU118" s="76"/>
      <c r="XEV118" s="76"/>
      <c r="XEW118" s="76"/>
      <c r="XEX118" s="76"/>
      <c r="XEY118" s="76"/>
      <c r="XEZ118" s="76"/>
      <c r="XFA118" s="76"/>
    </row>
    <row r="119" s="70" customFormat="1" ht="66" customHeight="1" spans="1:16381">
      <c r="A119" s="72">
        <f>SUBTOTAL(103,B$3:B119)</f>
        <v>117</v>
      </c>
      <c r="B119" s="74" t="s">
        <v>400</v>
      </c>
      <c r="C119" s="75" t="s">
        <v>147</v>
      </c>
      <c r="D119" s="74">
        <v>18</v>
      </c>
      <c r="E119" s="58">
        <v>14</v>
      </c>
      <c r="F119" s="72" t="s">
        <v>56</v>
      </c>
      <c r="G119" s="59">
        <v>3000</v>
      </c>
      <c r="H119" s="58"/>
      <c r="J119" s="69"/>
      <c r="XBH119" s="76"/>
      <c r="XBI119" s="76"/>
      <c r="XBJ119" s="76"/>
      <c r="XBK119" s="76"/>
      <c r="XBL119" s="76"/>
      <c r="XBM119" s="76"/>
      <c r="XBN119" s="76"/>
      <c r="XBO119" s="76"/>
      <c r="XBP119" s="76"/>
      <c r="XBQ119" s="76"/>
      <c r="XBR119" s="76"/>
      <c r="XBS119" s="76"/>
      <c r="XBT119" s="76"/>
      <c r="XBU119" s="76"/>
      <c r="XBV119" s="76"/>
      <c r="XBW119" s="76"/>
      <c r="XBX119" s="76"/>
      <c r="XBY119" s="76"/>
      <c r="XBZ119" s="76"/>
      <c r="XCA119" s="76"/>
      <c r="XCB119" s="76"/>
      <c r="XCC119" s="76"/>
      <c r="XCD119" s="76"/>
      <c r="XCE119" s="76"/>
      <c r="XCF119" s="76"/>
      <c r="XCG119" s="76"/>
      <c r="XCH119" s="76"/>
      <c r="XCI119" s="76"/>
      <c r="XCJ119" s="76"/>
      <c r="XCK119" s="76"/>
      <c r="XCL119" s="76"/>
      <c r="XCM119" s="76"/>
      <c r="XCN119" s="76"/>
      <c r="XCO119" s="76"/>
      <c r="XCP119" s="76"/>
      <c r="XCQ119" s="76"/>
      <c r="XCR119" s="76"/>
      <c r="XCS119" s="76"/>
      <c r="XCT119" s="76"/>
      <c r="XCU119" s="76"/>
      <c r="XCV119" s="76"/>
      <c r="XCW119" s="76"/>
      <c r="XCX119" s="76"/>
      <c r="XCY119" s="76"/>
      <c r="XCZ119" s="76"/>
      <c r="XDA119" s="76"/>
      <c r="XDB119" s="76"/>
      <c r="XDC119" s="76"/>
      <c r="XDD119" s="76"/>
      <c r="XDE119" s="76"/>
      <c r="XDF119" s="76"/>
      <c r="XDG119" s="76"/>
      <c r="XDH119" s="76"/>
      <c r="XDI119" s="76"/>
      <c r="XDJ119" s="76"/>
      <c r="XDK119" s="76"/>
      <c r="XDL119" s="76"/>
      <c r="XDM119" s="76"/>
      <c r="XDN119" s="76"/>
      <c r="XDO119" s="76"/>
      <c r="XDP119" s="76"/>
      <c r="XDQ119" s="76"/>
      <c r="XDR119" s="76"/>
      <c r="XDS119" s="76"/>
      <c r="XDT119" s="76"/>
      <c r="XDU119" s="76"/>
      <c r="XDV119" s="76"/>
      <c r="XDW119" s="76"/>
      <c r="XDX119" s="76"/>
      <c r="XDY119" s="76"/>
      <c r="XDZ119" s="76"/>
      <c r="XEA119" s="76"/>
      <c r="XEB119" s="76"/>
      <c r="XEC119" s="76"/>
      <c r="XED119" s="76"/>
      <c r="XEE119" s="76"/>
      <c r="XEF119" s="76"/>
      <c r="XEG119" s="76"/>
      <c r="XEH119" s="76"/>
      <c r="XEI119" s="76"/>
      <c r="XEJ119" s="76"/>
      <c r="XEK119" s="76"/>
      <c r="XEL119" s="76"/>
      <c r="XEM119" s="76"/>
      <c r="XEN119" s="76"/>
      <c r="XEO119" s="76"/>
      <c r="XEP119" s="76"/>
      <c r="XEQ119" s="76"/>
      <c r="XER119" s="76"/>
      <c r="XES119" s="76"/>
      <c r="XET119" s="76"/>
      <c r="XEU119" s="76"/>
      <c r="XEV119" s="76"/>
      <c r="XEW119" s="76"/>
      <c r="XEX119" s="76"/>
      <c r="XEY119" s="76"/>
      <c r="XEZ119" s="76"/>
      <c r="XFA119" s="76"/>
    </row>
    <row r="120" s="70" customFormat="1" ht="66" customHeight="1" spans="1:16381">
      <c r="A120" s="72">
        <f>SUBTOTAL(103,B$3:B120)</f>
        <v>118</v>
      </c>
      <c r="B120" s="74" t="s">
        <v>401</v>
      </c>
      <c r="C120" s="75" t="s">
        <v>147</v>
      </c>
      <c r="D120" s="74">
        <v>18</v>
      </c>
      <c r="E120" s="58">
        <v>92</v>
      </c>
      <c r="F120" s="72" t="s">
        <v>56</v>
      </c>
      <c r="G120" s="59">
        <v>4560</v>
      </c>
      <c r="H120" s="58"/>
      <c r="J120" s="69"/>
      <c r="XBH120" s="76"/>
      <c r="XBI120" s="76"/>
      <c r="XBJ120" s="76"/>
      <c r="XBK120" s="76"/>
      <c r="XBL120" s="76"/>
      <c r="XBM120" s="76"/>
      <c r="XBN120" s="76"/>
      <c r="XBO120" s="76"/>
      <c r="XBP120" s="76"/>
      <c r="XBQ120" s="76"/>
      <c r="XBR120" s="76"/>
      <c r="XBS120" s="76"/>
      <c r="XBT120" s="76"/>
      <c r="XBU120" s="76"/>
      <c r="XBV120" s="76"/>
      <c r="XBW120" s="76"/>
      <c r="XBX120" s="76"/>
      <c r="XBY120" s="76"/>
      <c r="XBZ120" s="76"/>
      <c r="XCA120" s="76"/>
      <c r="XCB120" s="76"/>
      <c r="XCC120" s="76"/>
      <c r="XCD120" s="76"/>
      <c r="XCE120" s="76"/>
      <c r="XCF120" s="76"/>
      <c r="XCG120" s="76"/>
      <c r="XCH120" s="76"/>
      <c r="XCI120" s="76"/>
      <c r="XCJ120" s="76"/>
      <c r="XCK120" s="76"/>
      <c r="XCL120" s="76"/>
      <c r="XCM120" s="76"/>
      <c r="XCN120" s="76"/>
      <c r="XCO120" s="76"/>
      <c r="XCP120" s="76"/>
      <c r="XCQ120" s="76"/>
      <c r="XCR120" s="76"/>
      <c r="XCS120" s="76"/>
      <c r="XCT120" s="76"/>
      <c r="XCU120" s="76"/>
      <c r="XCV120" s="76"/>
      <c r="XCW120" s="76"/>
      <c r="XCX120" s="76"/>
      <c r="XCY120" s="76"/>
      <c r="XCZ120" s="76"/>
      <c r="XDA120" s="76"/>
      <c r="XDB120" s="76"/>
      <c r="XDC120" s="76"/>
      <c r="XDD120" s="76"/>
      <c r="XDE120" s="76"/>
      <c r="XDF120" s="76"/>
      <c r="XDG120" s="76"/>
      <c r="XDH120" s="76"/>
      <c r="XDI120" s="76"/>
      <c r="XDJ120" s="76"/>
      <c r="XDK120" s="76"/>
      <c r="XDL120" s="76"/>
      <c r="XDM120" s="76"/>
      <c r="XDN120" s="76"/>
      <c r="XDO120" s="76"/>
      <c r="XDP120" s="76"/>
      <c r="XDQ120" s="76"/>
      <c r="XDR120" s="76"/>
      <c r="XDS120" s="76"/>
      <c r="XDT120" s="76"/>
      <c r="XDU120" s="76"/>
      <c r="XDV120" s="76"/>
      <c r="XDW120" s="76"/>
      <c r="XDX120" s="76"/>
      <c r="XDY120" s="76"/>
      <c r="XDZ120" s="76"/>
      <c r="XEA120" s="76"/>
      <c r="XEB120" s="76"/>
      <c r="XEC120" s="76"/>
      <c r="XED120" s="76"/>
      <c r="XEE120" s="76"/>
      <c r="XEF120" s="76"/>
      <c r="XEG120" s="76"/>
      <c r="XEH120" s="76"/>
      <c r="XEI120" s="76"/>
      <c r="XEJ120" s="76"/>
      <c r="XEK120" s="76"/>
      <c r="XEL120" s="76"/>
      <c r="XEM120" s="76"/>
      <c r="XEN120" s="76"/>
      <c r="XEO120" s="76"/>
      <c r="XEP120" s="76"/>
      <c r="XEQ120" s="76"/>
      <c r="XER120" s="76"/>
      <c r="XES120" s="76"/>
      <c r="XET120" s="76"/>
      <c r="XEU120" s="76"/>
      <c r="XEV120" s="76"/>
      <c r="XEW120" s="76"/>
      <c r="XEX120" s="76"/>
      <c r="XEY120" s="76"/>
      <c r="XEZ120" s="76"/>
      <c r="XFA120" s="76"/>
    </row>
    <row r="121" s="70" customFormat="1" ht="66" customHeight="1" spans="1:16381">
      <c r="A121" s="72">
        <f>SUBTOTAL(103,B$3:B121)</f>
        <v>119</v>
      </c>
      <c r="B121" s="74" t="s">
        <v>402</v>
      </c>
      <c r="C121" s="75" t="s">
        <v>216</v>
      </c>
      <c r="D121" s="75">
        <v>123.83</v>
      </c>
      <c r="E121" s="58" t="s">
        <v>403</v>
      </c>
      <c r="F121" s="72" t="s">
        <v>56</v>
      </c>
      <c r="G121" s="59">
        <v>5790</v>
      </c>
      <c r="H121" s="58"/>
      <c r="J121" s="69"/>
      <c r="XBH121" s="76"/>
      <c r="XBI121" s="76"/>
      <c r="XBJ121" s="76"/>
      <c r="XBK121" s="76"/>
      <c r="XBL121" s="76"/>
      <c r="XBM121" s="76"/>
      <c r="XBN121" s="76"/>
      <c r="XBO121" s="76"/>
      <c r="XBP121" s="76"/>
      <c r="XBQ121" s="76"/>
      <c r="XBR121" s="76"/>
      <c r="XBS121" s="76"/>
      <c r="XBT121" s="76"/>
      <c r="XBU121" s="76"/>
      <c r="XBV121" s="76"/>
      <c r="XBW121" s="76"/>
      <c r="XBX121" s="76"/>
      <c r="XBY121" s="76"/>
      <c r="XBZ121" s="76"/>
      <c r="XCA121" s="76"/>
      <c r="XCB121" s="76"/>
      <c r="XCC121" s="76"/>
      <c r="XCD121" s="76"/>
      <c r="XCE121" s="76"/>
      <c r="XCF121" s="76"/>
      <c r="XCG121" s="76"/>
      <c r="XCH121" s="76"/>
      <c r="XCI121" s="76"/>
      <c r="XCJ121" s="76"/>
      <c r="XCK121" s="76"/>
      <c r="XCL121" s="76"/>
      <c r="XCM121" s="76"/>
      <c r="XCN121" s="76"/>
      <c r="XCO121" s="76"/>
      <c r="XCP121" s="76"/>
      <c r="XCQ121" s="76"/>
      <c r="XCR121" s="76"/>
      <c r="XCS121" s="76"/>
      <c r="XCT121" s="76"/>
      <c r="XCU121" s="76"/>
      <c r="XCV121" s="76"/>
      <c r="XCW121" s="76"/>
      <c r="XCX121" s="76"/>
      <c r="XCY121" s="76"/>
      <c r="XCZ121" s="76"/>
      <c r="XDA121" s="76"/>
      <c r="XDB121" s="76"/>
      <c r="XDC121" s="76"/>
      <c r="XDD121" s="76"/>
      <c r="XDE121" s="76"/>
      <c r="XDF121" s="76"/>
      <c r="XDG121" s="76"/>
      <c r="XDH121" s="76"/>
      <c r="XDI121" s="76"/>
      <c r="XDJ121" s="76"/>
      <c r="XDK121" s="76"/>
      <c r="XDL121" s="76"/>
      <c r="XDM121" s="76"/>
      <c r="XDN121" s="76"/>
      <c r="XDO121" s="76"/>
      <c r="XDP121" s="76"/>
      <c r="XDQ121" s="76"/>
      <c r="XDR121" s="76"/>
      <c r="XDS121" s="76"/>
      <c r="XDT121" s="76"/>
      <c r="XDU121" s="76"/>
      <c r="XDV121" s="76"/>
      <c r="XDW121" s="76"/>
      <c r="XDX121" s="76"/>
      <c r="XDY121" s="76"/>
      <c r="XDZ121" s="76"/>
      <c r="XEA121" s="76"/>
      <c r="XEB121" s="76"/>
      <c r="XEC121" s="76"/>
      <c r="XED121" s="76"/>
      <c r="XEE121" s="76"/>
      <c r="XEF121" s="76"/>
      <c r="XEG121" s="76"/>
      <c r="XEH121" s="76"/>
      <c r="XEI121" s="76"/>
      <c r="XEJ121" s="76"/>
      <c r="XEK121" s="76"/>
      <c r="XEL121" s="76"/>
      <c r="XEM121" s="76"/>
      <c r="XEN121" s="76"/>
      <c r="XEO121" s="76"/>
      <c r="XEP121" s="76"/>
      <c r="XEQ121" s="76"/>
      <c r="XER121" s="76"/>
      <c r="XES121" s="76"/>
      <c r="XET121" s="76"/>
      <c r="XEU121" s="76"/>
      <c r="XEV121" s="76"/>
      <c r="XEW121" s="76"/>
      <c r="XEX121" s="76"/>
      <c r="XEY121" s="76"/>
      <c r="XEZ121" s="76"/>
      <c r="XFA121" s="76"/>
    </row>
    <row r="122" s="70" customFormat="1" ht="66" customHeight="1" spans="1:16381">
      <c r="A122" s="72">
        <f>SUBTOTAL(103,B$3:B122)</f>
        <v>120</v>
      </c>
      <c r="B122" s="74" t="s">
        <v>404</v>
      </c>
      <c r="C122" s="75" t="s">
        <v>216</v>
      </c>
      <c r="D122" s="75">
        <v>98.281</v>
      </c>
      <c r="E122" s="58" t="s">
        <v>405</v>
      </c>
      <c r="F122" s="72" t="s">
        <v>56</v>
      </c>
      <c r="G122" s="59">
        <v>5040</v>
      </c>
      <c r="H122" s="58"/>
      <c r="J122" s="69"/>
      <c r="XBH122" s="76"/>
      <c r="XBI122" s="76"/>
      <c r="XBJ122" s="76"/>
      <c r="XBK122" s="76"/>
      <c r="XBL122" s="76"/>
      <c r="XBM122" s="76"/>
      <c r="XBN122" s="76"/>
      <c r="XBO122" s="76"/>
      <c r="XBP122" s="76"/>
      <c r="XBQ122" s="76"/>
      <c r="XBR122" s="76"/>
      <c r="XBS122" s="76"/>
      <c r="XBT122" s="76"/>
      <c r="XBU122" s="76"/>
      <c r="XBV122" s="76"/>
      <c r="XBW122" s="76"/>
      <c r="XBX122" s="76"/>
      <c r="XBY122" s="76"/>
      <c r="XBZ122" s="76"/>
      <c r="XCA122" s="76"/>
      <c r="XCB122" s="76"/>
      <c r="XCC122" s="76"/>
      <c r="XCD122" s="76"/>
      <c r="XCE122" s="76"/>
      <c r="XCF122" s="76"/>
      <c r="XCG122" s="76"/>
      <c r="XCH122" s="76"/>
      <c r="XCI122" s="76"/>
      <c r="XCJ122" s="76"/>
      <c r="XCK122" s="76"/>
      <c r="XCL122" s="76"/>
      <c r="XCM122" s="76"/>
      <c r="XCN122" s="76"/>
      <c r="XCO122" s="76"/>
      <c r="XCP122" s="76"/>
      <c r="XCQ122" s="76"/>
      <c r="XCR122" s="76"/>
      <c r="XCS122" s="76"/>
      <c r="XCT122" s="76"/>
      <c r="XCU122" s="76"/>
      <c r="XCV122" s="76"/>
      <c r="XCW122" s="76"/>
      <c r="XCX122" s="76"/>
      <c r="XCY122" s="76"/>
      <c r="XCZ122" s="76"/>
      <c r="XDA122" s="76"/>
      <c r="XDB122" s="76"/>
      <c r="XDC122" s="76"/>
      <c r="XDD122" s="76"/>
      <c r="XDE122" s="76"/>
      <c r="XDF122" s="76"/>
      <c r="XDG122" s="76"/>
      <c r="XDH122" s="76"/>
      <c r="XDI122" s="76"/>
      <c r="XDJ122" s="76"/>
      <c r="XDK122" s="76"/>
      <c r="XDL122" s="76"/>
      <c r="XDM122" s="76"/>
      <c r="XDN122" s="76"/>
      <c r="XDO122" s="76"/>
      <c r="XDP122" s="76"/>
      <c r="XDQ122" s="76"/>
      <c r="XDR122" s="76"/>
      <c r="XDS122" s="76"/>
      <c r="XDT122" s="76"/>
      <c r="XDU122" s="76"/>
      <c r="XDV122" s="76"/>
      <c r="XDW122" s="76"/>
      <c r="XDX122" s="76"/>
      <c r="XDY122" s="76"/>
      <c r="XDZ122" s="76"/>
      <c r="XEA122" s="76"/>
      <c r="XEB122" s="76"/>
      <c r="XEC122" s="76"/>
      <c r="XED122" s="76"/>
      <c r="XEE122" s="76"/>
      <c r="XEF122" s="76"/>
      <c r="XEG122" s="76"/>
      <c r="XEH122" s="76"/>
      <c r="XEI122" s="76"/>
      <c r="XEJ122" s="76"/>
      <c r="XEK122" s="76"/>
      <c r="XEL122" s="76"/>
      <c r="XEM122" s="76"/>
      <c r="XEN122" s="76"/>
      <c r="XEO122" s="76"/>
      <c r="XEP122" s="76"/>
      <c r="XEQ122" s="76"/>
      <c r="XER122" s="76"/>
      <c r="XES122" s="76"/>
      <c r="XET122" s="76"/>
      <c r="XEU122" s="76"/>
      <c r="XEV122" s="76"/>
      <c r="XEW122" s="76"/>
      <c r="XEX122" s="76"/>
      <c r="XEY122" s="76"/>
      <c r="XEZ122" s="76"/>
      <c r="XFA122" s="76"/>
    </row>
    <row r="123" s="70" customFormat="1" ht="66" customHeight="1" spans="1:16381">
      <c r="A123" s="72">
        <f>SUBTOTAL(103,B$3:B123)</f>
        <v>121</v>
      </c>
      <c r="B123" s="74" t="s">
        <v>406</v>
      </c>
      <c r="C123" s="75" t="s">
        <v>216</v>
      </c>
      <c r="D123" s="75">
        <v>115.665</v>
      </c>
      <c r="E123" s="58" t="s">
        <v>407</v>
      </c>
      <c r="F123" s="72" t="s">
        <v>56</v>
      </c>
      <c r="G123" s="59">
        <v>5550</v>
      </c>
      <c r="H123" s="58"/>
      <c r="J123" s="69"/>
      <c r="XBH123" s="76"/>
      <c r="XBI123" s="76"/>
      <c r="XBJ123" s="76"/>
      <c r="XBK123" s="76"/>
      <c r="XBL123" s="76"/>
      <c r="XBM123" s="76"/>
      <c r="XBN123" s="76"/>
      <c r="XBO123" s="76"/>
      <c r="XBP123" s="76"/>
      <c r="XBQ123" s="76"/>
      <c r="XBR123" s="76"/>
      <c r="XBS123" s="76"/>
      <c r="XBT123" s="76"/>
      <c r="XBU123" s="76"/>
      <c r="XBV123" s="76"/>
      <c r="XBW123" s="76"/>
      <c r="XBX123" s="76"/>
      <c r="XBY123" s="76"/>
      <c r="XBZ123" s="76"/>
      <c r="XCA123" s="76"/>
      <c r="XCB123" s="76"/>
      <c r="XCC123" s="76"/>
      <c r="XCD123" s="76"/>
      <c r="XCE123" s="76"/>
      <c r="XCF123" s="76"/>
      <c r="XCG123" s="76"/>
      <c r="XCH123" s="76"/>
      <c r="XCI123" s="76"/>
      <c r="XCJ123" s="76"/>
      <c r="XCK123" s="76"/>
      <c r="XCL123" s="76"/>
      <c r="XCM123" s="76"/>
      <c r="XCN123" s="76"/>
      <c r="XCO123" s="76"/>
      <c r="XCP123" s="76"/>
      <c r="XCQ123" s="76"/>
      <c r="XCR123" s="76"/>
      <c r="XCS123" s="76"/>
      <c r="XCT123" s="76"/>
      <c r="XCU123" s="76"/>
      <c r="XCV123" s="76"/>
      <c r="XCW123" s="76"/>
      <c r="XCX123" s="76"/>
      <c r="XCY123" s="76"/>
      <c r="XCZ123" s="76"/>
      <c r="XDA123" s="76"/>
      <c r="XDB123" s="76"/>
      <c r="XDC123" s="76"/>
      <c r="XDD123" s="76"/>
      <c r="XDE123" s="76"/>
      <c r="XDF123" s="76"/>
      <c r="XDG123" s="76"/>
      <c r="XDH123" s="76"/>
      <c r="XDI123" s="76"/>
      <c r="XDJ123" s="76"/>
      <c r="XDK123" s="76"/>
      <c r="XDL123" s="76"/>
      <c r="XDM123" s="76"/>
      <c r="XDN123" s="76"/>
      <c r="XDO123" s="76"/>
      <c r="XDP123" s="76"/>
      <c r="XDQ123" s="76"/>
      <c r="XDR123" s="76"/>
      <c r="XDS123" s="76"/>
      <c r="XDT123" s="76"/>
      <c r="XDU123" s="76"/>
      <c r="XDV123" s="76"/>
      <c r="XDW123" s="76"/>
      <c r="XDX123" s="76"/>
      <c r="XDY123" s="76"/>
      <c r="XDZ123" s="76"/>
      <c r="XEA123" s="76"/>
      <c r="XEB123" s="76"/>
      <c r="XEC123" s="76"/>
      <c r="XED123" s="76"/>
      <c r="XEE123" s="76"/>
      <c r="XEF123" s="76"/>
      <c r="XEG123" s="76"/>
      <c r="XEH123" s="76"/>
      <c r="XEI123" s="76"/>
      <c r="XEJ123" s="76"/>
      <c r="XEK123" s="76"/>
      <c r="XEL123" s="76"/>
      <c r="XEM123" s="76"/>
      <c r="XEN123" s="76"/>
      <c r="XEO123" s="76"/>
      <c r="XEP123" s="76"/>
      <c r="XEQ123" s="76"/>
      <c r="XER123" s="76"/>
      <c r="XES123" s="76"/>
      <c r="XET123" s="76"/>
      <c r="XEU123" s="76"/>
      <c r="XEV123" s="76"/>
      <c r="XEW123" s="76"/>
      <c r="XEX123" s="76"/>
      <c r="XEY123" s="76"/>
      <c r="XEZ123" s="76"/>
      <c r="XFA123" s="76"/>
    </row>
    <row r="124" s="70" customFormat="1" ht="66" customHeight="1" spans="1:16381">
      <c r="A124" s="72">
        <f>SUBTOTAL(103,B$3:B124)</f>
        <v>122</v>
      </c>
      <c r="B124" s="74" t="s">
        <v>408</v>
      </c>
      <c r="C124" s="75" t="s">
        <v>147</v>
      </c>
      <c r="D124" s="74">
        <v>13</v>
      </c>
      <c r="E124" s="58">
        <v>50</v>
      </c>
      <c r="F124" s="72" t="s">
        <v>56</v>
      </c>
      <c r="G124" s="59">
        <v>3300</v>
      </c>
      <c r="H124" s="58"/>
      <c r="J124" s="69"/>
      <c r="XBH124" s="76"/>
      <c r="XBI124" s="76"/>
      <c r="XBJ124" s="76"/>
      <c r="XBK124" s="76"/>
      <c r="XBL124" s="76"/>
      <c r="XBM124" s="76"/>
      <c r="XBN124" s="76"/>
      <c r="XBO124" s="76"/>
      <c r="XBP124" s="76"/>
      <c r="XBQ124" s="76"/>
      <c r="XBR124" s="76"/>
      <c r="XBS124" s="76"/>
      <c r="XBT124" s="76"/>
      <c r="XBU124" s="76"/>
      <c r="XBV124" s="76"/>
      <c r="XBW124" s="76"/>
      <c r="XBX124" s="76"/>
      <c r="XBY124" s="76"/>
      <c r="XBZ124" s="76"/>
      <c r="XCA124" s="76"/>
      <c r="XCB124" s="76"/>
      <c r="XCC124" s="76"/>
      <c r="XCD124" s="76"/>
      <c r="XCE124" s="76"/>
      <c r="XCF124" s="76"/>
      <c r="XCG124" s="76"/>
      <c r="XCH124" s="76"/>
      <c r="XCI124" s="76"/>
      <c r="XCJ124" s="76"/>
      <c r="XCK124" s="76"/>
      <c r="XCL124" s="76"/>
      <c r="XCM124" s="76"/>
      <c r="XCN124" s="76"/>
      <c r="XCO124" s="76"/>
      <c r="XCP124" s="76"/>
      <c r="XCQ124" s="76"/>
      <c r="XCR124" s="76"/>
      <c r="XCS124" s="76"/>
      <c r="XCT124" s="76"/>
      <c r="XCU124" s="76"/>
      <c r="XCV124" s="76"/>
      <c r="XCW124" s="76"/>
      <c r="XCX124" s="76"/>
      <c r="XCY124" s="76"/>
      <c r="XCZ124" s="76"/>
      <c r="XDA124" s="76"/>
      <c r="XDB124" s="76"/>
      <c r="XDC124" s="76"/>
      <c r="XDD124" s="76"/>
      <c r="XDE124" s="76"/>
      <c r="XDF124" s="76"/>
      <c r="XDG124" s="76"/>
      <c r="XDH124" s="76"/>
      <c r="XDI124" s="76"/>
      <c r="XDJ124" s="76"/>
      <c r="XDK124" s="76"/>
      <c r="XDL124" s="76"/>
      <c r="XDM124" s="76"/>
      <c r="XDN124" s="76"/>
      <c r="XDO124" s="76"/>
      <c r="XDP124" s="76"/>
      <c r="XDQ124" s="76"/>
      <c r="XDR124" s="76"/>
      <c r="XDS124" s="76"/>
      <c r="XDT124" s="76"/>
      <c r="XDU124" s="76"/>
      <c r="XDV124" s="76"/>
      <c r="XDW124" s="76"/>
      <c r="XDX124" s="76"/>
      <c r="XDY124" s="76"/>
      <c r="XDZ124" s="76"/>
      <c r="XEA124" s="76"/>
      <c r="XEB124" s="76"/>
      <c r="XEC124" s="76"/>
      <c r="XED124" s="76"/>
      <c r="XEE124" s="76"/>
      <c r="XEF124" s="76"/>
      <c r="XEG124" s="76"/>
      <c r="XEH124" s="76"/>
      <c r="XEI124" s="76"/>
      <c r="XEJ124" s="76"/>
      <c r="XEK124" s="76"/>
      <c r="XEL124" s="76"/>
      <c r="XEM124" s="76"/>
      <c r="XEN124" s="76"/>
      <c r="XEO124" s="76"/>
      <c r="XEP124" s="76"/>
      <c r="XEQ124" s="76"/>
      <c r="XER124" s="76"/>
      <c r="XES124" s="76"/>
      <c r="XET124" s="76"/>
      <c r="XEU124" s="76"/>
      <c r="XEV124" s="76"/>
      <c r="XEW124" s="76"/>
      <c r="XEX124" s="76"/>
      <c r="XEY124" s="76"/>
      <c r="XEZ124" s="76"/>
      <c r="XFA124" s="76"/>
    </row>
    <row r="125" s="70" customFormat="1" ht="66" customHeight="1" spans="1:16381">
      <c r="A125" s="72">
        <f>SUBTOTAL(103,B$3:B125)</f>
        <v>123</v>
      </c>
      <c r="B125" s="75" t="s">
        <v>409</v>
      </c>
      <c r="C125" s="75" t="s">
        <v>147</v>
      </c>
      <c r="D125" s="75">
        <v>20</v>
      </c>
      <c r="E125" s="58">
        <v>40</v>
      </c>
      <c r="F125" s="72" t="s">
        <v>56</v>
      </c>
      <c r="G125" s="59">
        <v>3000</v>
      </c>
      <c r="H125" s="58"/>
      <c r="J125" s="69"/>
      <c r="XBH125" s="76"/>
      <c r="XBI125" s="76"/>
      <c r="XBJ125" s="76"/>
      <c r="XBK125" s="76"/>
      <c r="XBL125" s="76"/>
      <c r="XBM125" s="76"/>
      <c r="XBN125" s="76"/>
      <c r="XBO125" s="76"/>
      <c r="XBP125" s="76"/>
      <c r="XBQ125" s="76"/>
      <c r="XBR125" s="76"/>
      <c r="XBS125" s="76"/>
      <c r="XBT125" s="76"/>
      <c r="XBU125" s="76"/>
      <c r="XBV125" s="76"/>
      <c r="XBW125" s="76"/>
      <c r="XBX125" s="76"/>
      <c r="XBY125" s="76"/>
      <c r="XBZ125" s="76"/>
      <c r="XCA125" s="76"/>
      <c r="XCB125" s="76"/>
      <c r="XCC125" s="76"/>
      <c r="XCD125" s="76"/>
      <c r="XCE125" s="76"/>
      <c r="XCF125" s="76"/>
      <c r="XCG125" s="76"/>
      <c r="XCH125" s="76"/>
      <c r="XCI125" s="76"/>
      <c r="XCJ125" s="76"/>
      <c r="XCK125" s="76"/>
      <c r="XCL125" s="76"/>
      <c r="XCM125" s="76"/>
      <c r="XCN125" s="76"/>
      <c r="XCO125" s="76"/>
      <c r="XCP125" s="76"/>
      <c r="XCQ125" s="76"/>
      <c r="XCR125" s="76"/>
      <c r="XCS125" s="76"/>
      <c r="XCT125" s="76"/>
      <c r="XCU125" s="76"/>
      <c r="XCV125" s="76"/>
      <c r="XCW125" s="76"/>
      <c r="XCX125" s="76"/>
      <c r="XCY125" s="76"/>
      <c r="XCZ125" s="76"/>
      <c r="XDA125" s="76"/>
      <c r="XDB125" s="76"/>
      <c r="XDC125" s="76"/>
      <c r="XDD125" s="76"/>
      <c r="XDE125" s="76"/>
      <c r="XDF125" s="76"/>
      <c r="XDG125" s="76"/>
      <c r="XDH125" s="76"/>
      <c r="XDI125" s="76"/>
      <c r="XDJ125" s="76"/>
      <c r="XDK125" s="76"/>
      <c r="XDL125" s="76"/>
      <c r="XDM125" s="76"/>
      <c r="XDN125" s="76"/>
      <c r="XDO125" s="76"/>
      <c r="XDP125" s="76"/>
      <c r="XDQ125" s="76"/>
      <c r="XDR125" s="76"/>
      <c r="XDS125" s="76"/>
      <c r="XDT125" s="76"/>
      <c r="XDU125" s="76"/>
      <c r="XDV125" s="76"/>
      <c r="XDW125" s="76"/>
      <c r="XDX125" s="76"/>
      <c r="XDY125" s="76"/>
      <c r="XDZ125" s="76"/>
      <c r="XEA125" s="76"/>
      <c r="XEB125" s="76"/>
      <c r="XEC125" s="76"/>
      <c r="XED125" s="76"/>
      <c r="XEE125" s="76"/>
      <c r="XEF125" s="76"/>
      <c r="XEG125" s="76"/>
      <c r="XEH125" s="76"/>
      <c r="XEI125" s="76"/>
      <c r="XEJ125" s="76"/>
      <c r="XEK125" s="76"/>
      <c r="XEL125" s="76"/>
      <c r="XEM125" s="76"/>
      <c r="XEN125" s="76"/>
      <c r="XEO125" s="76"/>
      <c r="XEP125" s="76"/>
      <c r="XEQ125" s="76"/>
      <c r="XER125" s="76"/>
      <c r="XES125" s="76"/>
      <c r="XET125" s="76"/>
      <c r="XEU125" s="76"/>
      <c r="XEV125" s="76"/>
      <c r="XEW125" s="76"/>
      <c r="XEX125" s="76"/>
      <c r="XEY125" s="76"/>
      <c r="XEZ125" s="76"/>
      <c r="XFA125" s="76"/>
    </row>
    <row r="126" s="70" customFormat="1" ht="66" customHeight="1" spans="1:16381">
      <c r="A126" s="72">
        <f>SUBTOTAL(103,B$3:B126)</f>
        <v>124</v>
      </c>
      <c r="B126" s="75" t="s">
        <v>410</v>
      </c>
      <c r="C126" s="75" t="s">
        <v>147</v>
      </c>
      <c r="D126" s="75">
        <v>20</v>
      </c>
      <c r="E126" s="58">
        <v>40</v>
      </c>
      <c r="F126" s="72" t="s">
        <v>56</v>
      </c>
      <c r="G126" s="59">
        <v>3000</v>
      </c>
      <c r="H126" s="58"/>
      <c r="J126" s="69"/>
      <c r="XBH126" s="76"/>
      <c r="XBI126" s="76"/>
      <c r="XBJ126" s="76"/>
      <c r="XBK126" s="76"/>
      <c r="XBL126" s="76"/>
      <c r="XBM126" s="76"/>
      <c r="XBN126" s="76"/>
      <c r="XBO126" s="76"/>
      <c r="XBP126" s="76"/>
      <c r="XBQ126" s="76"/>
      <c r="XBR126" s="76"/>
      <c r="XBS126" s="76"/>
      <c r="XBT126" s="76"/>
      <c r="XBU126" s="76"/>
      <c r="XBV126" s="76"/>
      <c r="XBW126" s="76"/>
      <c r="XBX126" s="76"/>
      <c r="XBY126" s="76"/>
      <c r="XBZ126" s="76"/>
      <c r="XCA126" s="76"/>
      <c r="XCB126" s="76"/>
      <c r="XCC126" s="76"/>
      <c r="XCD126" s="76"/>
      <c r="XCE126" s="76"/>
      <c r="XCF126" s="76"/>
      <c r="XCG126" s="76"/>
      <c r="XCH126" s="76"/>
      <c r="XCI126" s="76"/>
      <c r="XCJ126" s="76"/>
      <c r="XCK126" s="76"/>
      <c r="XCL126" s="76"/>
      <c r="XCM126" s="76"/>
      <c r="XCN126" s="76"/>
      <c r="XCO126" s="76"/>
      <c r="XCP126" s="76"/>
      <c r="XCQ126" s="76"/>
      <c r="XCR126" s="76"/>
      <c r="XCS126" s="76"/>
      <c r="XCT126" s="76"/>
      <c r="XCU126" s="76"/>
      <c r="XCV126" s="76"/>
      <c r="XCW126" s="76"/>
      <c r="XCX126" s="76"/>
      <c r="XCY126" s="76"/>
      <c r="XCZ126" s="76"/>
      <c r="XDA126" s="76"/>
      <c r="XDB126" s="76"/>
      <c r="XDC126" s="76"/>
      <c r="XDD126" s="76"/>
      <c r="XDE126" s="76"/>
      <c r="XDF126" s="76"/>
      <c r="XDG126" s="76"/>
      <c r="XDH126" s="76"/>
      <c r="XDI126" s="76"/>
      <c r="XDJ126" s="76"/>
      <c r="XDK126" s="76"/>
      <c r="XDL126" s="76"/>
      <c r="XDM126" s="76"/>
      <c r="XDN126" s="76"/>
      <c r="XDO126" s="76"/>
      <c r="XDP126" s="76"/>
      <c r="XDQ126" s="76"/>
      <c r="XDR126" s="76"/>
      <c r="XDS126" s="76"/>
      <c r="XDT126" s="76"/>
      <c r="XDU126" s="76"/>
      <c r="XDV126" s="76"/>
      <c r="XDW126" s="76"/>
      <c r="XDX126" s="76"/>
      <c r="XDY126" s="76"/>
      <c r="XDZ126" s="76"/>
      <c r="XEA126" s="76"/>
      <c r="XEB126" s="76"/>
      <c r="XEC126" s="76"/>
      <c r="XED126" s="76"/>
      <c r="XEE126" s="76"/>
      <c r="XEF126" s="76"/>
      <c r="XEG126" s="76"/>
      <c r="XEH126" s="76"/>
      <c r="XEI126" s="76"/>
      <c r="XEJ126" s="76"/>
      <c r="XEK126" s="76"/>
      <c r="XEL126" s="76"/>
      <c r="XEM126" s="76"/>
      <c r="XEN126" s="76"/>
      <c r="XEO126" s="76"/>
      <c r="XEP126" s="76"/>
      <c r="XEQ126" s="76"/>
      <c r="XER126" s="76"/>
      <c r="XES126" s="76"/>
      <c r="XET126" s="76"/>
      <c r="XEU126" s="76"/>
      <c r="XEV126" s="76"/>
      <c r="XEW126" s="76"/>
      <c r="XEX126" s="76"/>
      <c r="XEY126" s="76"/>
      <c r="XEZ126" s="76"/>
      <c r="XFA126" s="76"/>
    </row>
    <row r="127" s="70" customFormat="1" ht="66" customHeight="1" spans="1:16381">
      <c r="A127" s="72">
        <f>SUBTOTAL(103,B$3:B127)</f>
        <v>125</v>
      </c>
      <c r="B127" s="75" t="s">
        <v>411</v>
      </c>
      <c r="C127" s="75" t="s">
        <v>147</v>
      </c>
      <c r="D127" s="75">
        <v>16</v>
      </c>
      <c r="E127" s="58">
        <v>25</v>
      </c>
      <c r="F127" s="72" t="s">
        <v>56</v>
      </c>
      <c r="G127" s="59">
        <v>3000</v>
      </c>
      <c r="H127" s="58"/>
      <c r="J127" s="69"/>
      <c r="XBH127" s="76"/>
      <c r="XBI127" s="76"/>
      <c r="XBJ127" s="76"/>
      <c r="XBK127" s="76"/>
      <c r="XBL127" s="76"/>
      <c r="XBM127" s="76"/>
      <c r="XBN127" s="76"/>
      <c r="XBO127" s="76"/>
      <c r="XBP127" s="76"/>
      <c r="XBQ127" s="76"/>
      <c r="XBR127" s="76"/>
      <c r="XBS127" s="76"/>
      <c r="XBT127" s="76"/>
      <c r="XBU127" s="76"/>
      <c r="XBV127" s="76"/>
      <c r="XBW127" s="76"/>
      <c r="XBX127" s="76"/>
      <c r="XBY127" s="76"/>
      <c r="XBZ127" s="76"/>
      <c r="XCA127" s="76"/>
      <c r="XCB127" s="76"/>
      <c r="XCC127" s="76"/>
      <c r="XCD127" s="76"/>
      <c r="XCE127" s="76"/>
      <c r="XCF127" s="76"/>
      <c r="XCG127" s="76"/>
      <c r="XCH127" s="76"/>
      <c r="XCI127" s="76"/>
      <c r="XCJ127" s="76"/>
      <c r="XCK127" s="76"/>
      <c r="XCL127" s="76"/>
      <c r="XCM127" s="76"/>
      <c r="XCN127" s="76"/>
      <c r="XCO127" s="76"/>
      <c r="XCP127" s="76"/>
      <c r="XCQ127" s="76"/>
      <c r="XCR127" s="76"/>
      <c r="XCS127" s="76"/>
      <c r="XCT127" s="76"/>
      <c r="XCU127" s="76"/>
      <c r="XCV127" s="76"/>
      <c r="XCW127" s="76"/>
      <c r="XCX127" s="76"/>
      <c r="XCY127" s="76"/>
      <c r="XCZ127" s="76"/>
      <c r="XDA127" s="76"/>
      <c r="XDB127" s="76"/>
      <c r="XDC127" s="76"/>
      <c r="XDD127" s="76"/>
      <c r="XDE127" s="76"/>
      <c r="XDF127" s="76"/>
      <c r="XDG127" s="76"/>
      <c r="XDH127" s="76"/>
      <c r="XDI127" s="76"/>
      <c r="XDJ127" s="76"/>
      <c r="XDK127" s="76"/>
      <c r="XDL127" s="76"/>
      <c r="XDM127" s="76"/>
      <c r="XDN127" s="76"/>
      <c r="XDO127" s="76"/>
      <c r="XDP127" s="76"/>
      <c r="XDQ127" s="76"/>
      <c r="XDR127" s="76"/>
      <c r="XDS127" s="76"/>
      <c r="XDT127" s="76"/>
      <c r="XDU127" s="76"/>
      <c r="XDV127" s="76"/>
      <c r="XDW127" s="76"/>
      <c r="XDX127" s="76"/>
      <c r="XDY127" s="76"/>
      <c r="XDZ127" s="76"/>
      <c r="XEA127" s="76"/>
      <c r="XEB127" s="76"/>
      <c r="XEC127" s="76"/>
      <c r="XED127" s="76"/>
      <c r="XEE127" s="76"/>
      <c r="XEF127" s="76"/>
      <c r="XEG127" s="76"/>
      <c r="XEH127" s="76"/>
      <c r="XEI127" s="76"/>
      <c r="XEJ127" s="76"/>
      <c r="XEK127" s="76"/>
      <c r="XEL127" s="76"/>
      <c r="XEM127" s="76"/>
      <c r="XEN127" s="76"/>
      <c r="XEO127" s="76"/>
      <c r="XEP127" s="76"/>
      <c r="XEQ127" s="76"/>
      <c r="XER127" s="76"/>
      <c r="XES127" s="76"/>
      <c r="XET127" s="76"/>
      <c r="XEU127" s="76"/>
      <c r="XEV127" s="76"/>
      <c r="XEW127" s="76"/>
      <c r="XEX127" s="76"/>
      <c r="XEY127" s="76"/>
      <c r="XEZ127" s="76"/>
      <c r="XFA127" s="76"/>
    </row>
    <row r="128" s="70" customFormat="1" ht="66" customHeight="1" spans="1:16381">
      <c r="A128" s="72">
        <f>SUBTOTAL(103,B$3:B128)</f>
        <v>126</v>
      </c>
      <c r="B128" s="73" t="s">
        <v>412</v>
      </c>
      <c r="C128" s="73" t="s">
        <v>147</v>
      </c>
      <c r="D128" s="73">
        <v>18</v>
      </c>
      <c r="E128" s="73">
        <v>34</v>
      </c>
      <c r="F128" s="72" t="s">
        <v>56</v>
      </c>
      <c r="G128" s="59">
        <v>3000</v>
      </c>
      <c r="H128" s="58"/>
      <c r="J128" s="69"/>
      <c r="XBH128" s="76"/>
      <c r="XBI128" s="76"/>
      <c r="XBJ128" s="76"/>
      <c r="XBK128" s="76"/>
      <c r="XBL128" s="76"/>
      <c r="XBM128" s="76"/>
      <c r="XBN128" s="76"/>
      <c r="XBO128" s="76"/>
      <c r="XBP128" s="76"/>
      <c r="XBQ128" s="76"/>
      <c r="XBR128" s="76"/>
      <c r="XBS128" s="76"/>
      <c r="XBT128" s="76"/>
      <c r="XBU128" s="76"/>
      <c r="XBV128" s="76"/>
      <c r="XBW128" s="76"/>
      <c r="XBX128" s="76"/>
      <c r="XBY128" s="76"/>
      <c r="XBZ128" s="76"/>
      <c r="XCA128" s="76"/>
      <c r="XCB128" s="76"/>
      <c r="XCC128" s="76"/>
      <c r="XCD128" s="76"/>
      <c r="XCE128" s="76"/>
      <c r="XCF128" s="76"/>
      <c r="XCG128" s="76"/>
      <c r="XCH128" s="76"/>
      <c r="XCI128" s="76"/>
      <c r="XCJ128" s="76"/>
      <c r="XCK128" s="76"/>
      <c r="XCL128" s="76"/>
      <c r="XCM128" s="76"/>
      <c r="XCN128" s="76"/>
      <c r="XCO128" s="76"/>
      <c r="XCP128" s="76"/>
      <c r="XCQ128" s="76"/>
      <c r="XCR128" s="76"/>
      <c r="XCS128" s="76"/>
      <c r="XCT128" s="76"/>
      <c r="XCU128" s="76"/>
      <c r="XCV128" s="76"/>
      <c r="XCW128" s="76"/>
      <c r="XCX128" s="76"/>
      <c r="XCY128" s="76"/>
      <c r="XCZ128" s="76"/>
      <c r="XDA128" s="76"/>
      <c r="XDB128" s="76"/>
      <c r="XDC128" s="76"/>
      <c r="XDD128" s="76"/>
      <c r="XDE128" s="76"/>
      <c r="XDF128" s="76"/>
      <c r="XDG128" s="76"/>
      <c r="XDH128" s="76"/>
      <c r="XDI128" s="76"/>
      <c r="XDJ128" s="76"/>
      <c r="XDK128" s="76"/>
      <c r="XDL128" s="76"/>
      <c r="XDM128" s="76"/>
      <c r="XDN128" s="76"/>
      <c r="XDO128" s="76"/>
      <c r="XDP128" s="76"/>
      <c r="XDQ128" s="76"/>
      <c r="XDR128" s="76"/>
      <c r="XDS128" s="76"/>
      <c r="XDT128" s="76"/>
      <c r="XDU128" s="76"/>
      <c r="XDV128" s="76"/>
      <c r="XDW128" s="76"/>
      <c r="XDX128" s="76"/>
      <c r="XDY128" s="76"/>
      <c r="XDZ128" s="76"/>
      <c r="XEA128" s="76"/>
      <c r="XEB128" s="76"/>
      <c r="XEC128" s="76"/>
      <c r="XED128" s="76"/>
      <c r="XEE128" s="76"/>
      <c r="XEF128" s="76"/>
      <c r="XEG128" s="76"/>
      <c r="XEH128" s="76"/>
      <c r="XEI128" s="76"/>
      <c r="XEJ128" s="76"/>
      <c r="XEK128" s="76"/>
      <c r="XEL128" s="76"/>
      <c r="XEM128" s="76"/>
      <c r="XEN128" s="76"/>
      <c r="XEO128" s="76"/>
      <c r="XEP128" s="76"/>
      <c r="XEQ128" s="76"/>
      <c r="XER128" s="76"/>
      <c r="XES128" s="76"/>
      <c r="XET128" s="76"/>
      <c r="XEU128" s="76"/>
      <c r="XEV128" s="76"/>
      <c r="XEW128" s="76"/>
      <c r="XEX128" s="76"/>
      <c r="XEY128" s="76"/>
      <c r="XEZ128" s="76"/>
      <c r="XFA128" s="76"/>
    </row>
    <row r="129" s="70" customFormat="1" ht="66" customHeight="1" spans="1:16381">
      <c r="A129" s="72">
        <f>SUBTOTAL(103,B$3:B129)</f>
        <v>127</v>
      </c>
      <c r="B129" s="73" t="s">
        <v>413</v>
      </c>
      <c r="C129" s="73" t="s">
        <v>147</v>
      </c>
      <c r="D129" s="73">
        <v>13</v>
      </c>
      <c r="E129" s="73">
        <v>46</v>
      </c>
      <c r="F129" s="72" t="s">
        <v>56</v>
      </c>
      <c r="G129" s="59">
        <v>3000</v>
      </c>
      <c r="H129" s="58"/>
      <c r="J129" s="69"/>
      <c r="XBH129" s="76"/>
      <c r="XBI129" s="76"/>
      <c r="XBJ129" s="76"/>
      <c r="XBK129" s="76"/>
      <c r="XBL129" s="76"/>
      <c r="XBM129" s="76"/>
      <c r="XBN129" s="76"/>
      <c r="XBO129" s="76"/>
      <c r="XBP129" s="76"/>
      <c r="XBQ129" s="76"/>
      <c r="XBR129" s="76"/>
      <c r="XBS129" s="76"/>
      <c r="XBT129" s="76"/>
      <c r="XBU129" s="76"/>
      <c r="XBV129" s="76"/>
      <c r="XBW129" s="76"/>
      <c r="XBX129" s="76"/>
      <c r="XBY129" s="76"/>
      <c r="XBZ129" s="76"/>
      <c r="XCA129" s="76"/>
      <c r="XCB129" s="76"/>
      <c r="XCC129" s="76"/>
      <c r="XCD129" s="76"/>
      <c r="XCE129" s="76"/>
      <c r="XCF129" s="76"/>
      <c r="XCG129" s="76"/>
      <c r="XCH129" s="76"/>
      <c r="XCI129" s="76"/>
      <c r="XCJ129" s="76"/>
      <c r="XCK129" s="76"/>
      <c r="XCL129" s="76"/>
      <c r="XCM129" s="76"/>
      <c r="XCN129" s="76"/>
      <c r="XCO129" s="76"/>
      <c r="XCP129" s="76"/>
      <c r="XCQ129" s="76"/>
      <c r="XCR129" s="76"/>
      <c r="XCS129" s="76"/>
      <c r="XCT129" s="76"/>
      <c r="XCU129" s="76"/>
      <c r="XCV129" s="76"/>
      <c r="XCW129" s="76"/>
      <c r="XCX129" s="76"/>
      <c r="XCY129" s="76"/>
      <c r="XCZ129" s="76"/>
      <c r="XDA129" s="76"/>
      <c r="XDB129" s="76"/>
      <c r="XDC129" s="76"/>
      <c r="XDD129" s="76"/>
      <c r="XDE129" s="76"/>
      <c r="XDF129" s="76"/>
      <c r="XDG129" s="76"/>
      <c r="XDH129" s="76"/>
      <c r="XDI129" s="76"/>
      <c r="XDJ129" s="76"/>
      <c r="XDK129" s="76"/>
      <c r="XDL129" s="76"/>
      <c r="XDM129" s="76"/>
      <c r="XDN129" s="76"/>
      <c r="XDO129" s="76"/>
      <c r="XDP129" s="76"/>
      <c r="XDQ129" s="76"/>
      <c r="XDR129" s="76"/>
      <c r="XDS129" s="76"/>
      <c r="XDT129" s="76"/>
      <c r="XDU129" s="76"/>
      <c r="XDV129" s="76"/>
      <c r="XDW129" s="76"/>
      <c r="XDX129" s="76"/>
      <c r="XDY129" s="76"/>
      <c r="XDZ129" s="76"/>
      <c r="XEA129" s="76"/>
      <c r="XEB129" s="76"/>
      <c r="XEC129" s="76"/>
      <c r="XED129" s="76"/>
      <c r="XEE129" s="76"/>
      <c r="XEF129" s="76"/>
      <c r="XEG129" s="76"/>
      <c r="XEH129" s="76"/>
      <c r="XEI129" s="76"/>
      <c r="XEJ129" s="76"/>
      <c r="XEK129" s="76"/>
      <c r="XEL129" s="76"/>
      <c r="XEM129" s="76"/>
      <c r="XEN129" s="76"/>
      <c r="XEO129" s="76"/>
      <c r="XEP129" s="76"/>
      <c r="XEQ129" s="76"/>
      <c r="XER129" s="76"/>
      <c r="XES129" s="76"/>
      <c r="XET129" s="76"/>
      <c r="XEU129" s="76"/>
      <c r="XEV129" s="76"/>
      <c r="XEW129" s="76"/>
      <c r="XEX129" s="76"/>
      <c r="XEY129" s="76"/>
      <c r="XEZ129" s="76"/>
      <c r="XFA129" s="76"/>
    </row>
    <row r="130" s="70" customFormat="1" ht="66" customHeight="1" spans="1:16381">
      <c r="A130" s="72">
        <f>SUBTOTAL(103,B$3:B130)</f>
        <v>128</v>
      </c>
      <c r="B130" s="73" t="s">
        <v>414</v>
      </c>
      <c r="C130" s="73" t="s">
        <v>147</v>
      </c>
      <c r="D130" s="73">
        <v>16</v>
      </c>
      <c r="E130" s="73">
        <v>46</v>
      </c>
      <c r="F130" s="72" t="s">
        <v>56</v>
      </c>
      <c r="G130" s="59">
        <v>3000</v>
      </c>
      <c r="H130" s="58"/>
      <c r="J130" s="69"/>
      <c r="XBH130" s="76"/>
      <c r="XBI130" s="76"/>
      <c r="XBJ130" s="76"/>
      <c r="XBK130" s="76"/>
      <c r="XBL130" s="76"/>
      <c r="XBM130" s="76"/>
      <c r="XBN130" s="76"/>
      <c r="XBO130" s="76"/>
      <c r="XBP130" s="76"/>
      <c r="XBQ130" s="76"/>
      <c r="XBR130" s="76"/>
      <c r="XBS130" s="76"/>
      <c r="XBT130" s="76"/>
      <c r="XBU130" s="76"/>
      <c r="XBV130" s="76"/>
      <c r="XBW130" s="76"/>
      <c r="XBX130" s="76"/>
      <c r="XBY130" s="76"/>
      <c r="XBZ130" s="76"/>
      <c r="XCA130" s="76"/>
      <c r="XCB130" s="76"/>
      <c r="XCC130" s="76"/>
      <c r="XCD130" s="76"/>
      <c r="XCE130" s="76"/>
      <c r="XCF130" s="76"/>
      <c r="XCG130" s="76"/>
      <c r="XCH130" s="76"/>
      <c r="XCI130" s="76"/>
      <c r="XCJ130" s="76"/>
      <c r="XCK130" s="76"/>
      <c r="XCL130" s="76"/>
      <c r="XCM130" s="76"/>
      <c r="XCN130" s="76"/>
      <c r="XCO130" s="76"/>
      <c r="XCP130" s="76"/>
      <c r="XCQ130" s="76"/>
      <c r="XCR130" s="76"/>
      <c r="XCS130" s="76"/>
      <c r="XCT130" s="76"/>
      <c r="XCU130" s="76"/>
      <c r="XCV130" s="76"/>
      <c r="XCW130" s="76"/>
      <c r="XCX130" s="76"/>
      <c r="XCY130" s="76"/>
      <c r="XCZ130" s="76"/>
      <c r="XDA130" s="76"/>
      <c r="XDB130" s="76"/>
      <c r="XDC130" s="76"/>
      <c r="XDD130" s="76"/>
      <c r="XDE130" s="76"/>
      <c r="XDF130" s="76"/>
      <c r="XDG130" s="76"/>
      <c r="XDH130" s="76"/>
      <c r="XDI130" s="76"/>
      <c r="XDJ130" s="76"/>
      <c r="XDK130" s="76"/>
      <c r="XDL130" s="76"/>
      <c r="XDM130" s="76"/>
      <c r="XDN130" s="76"/>
      <c r="XDO130" s="76"/>
      <c r="XDP130" s="76"/>
      <c r="XDQ130" s="76"/>
      <c r="XDR130" s="76"/>
      <c r="XDS130" s="76"/>
      <c r="XDT130" s="76"/>
      <c r="XDU130" s="76"/>
      <c r="XDV130" s="76"/>
      <c r="XDW130" s="76"/>
      <c r="XDX130" s="76"/>
      <c r="XDY130" s="76"/>
      <c r="XDZ130" s="76"/>
      <c r="XEA130" s="76"/>
      <c r="XEB130" s="76"/>
      <c r="XEC130" s="76"/>
      <c r="XED130" s="76"/>
      <c r="XEE130" s="76"/>
      <c r="XEF130" s="76"/>
      <c r="XEG130" s="76"/>
      <c r="XEH130" s="76"/>
      <c r="XEI130" s="76"/>
      <c r="XEJ130" s="76"/>
      <c r="XEK130" s="76"/>
      <c r="XEL130" s="76"/>
      <c r="XEM130" s="76"/>
      <c r="XEN130" s="76"/>
      <c r="XEO130" s="76"/>
      <c r="XEP130" s="76"/>
      <c r="XEQ130" s="76"/>
      <c r="XER130" s="76"/>
      <c r="XES130" s="76"/>
      <c r="XET130" s="76"/>
      <c r="XEU130" s="76"/>
      <c r="XEV130" s="76"/>
      <c r="XEW130" s="76"/>
      <c r="XEX130" s="76"/>
      <c r="XEY130" s="76"/>
      <c r="XEZ130" s="76"/>
      <c r="XFA130" s="76"/>
    </row>
    <row r="131" s="70" customFormat="1" ht="66" customHeight="1" spans="1:16381">
      <c r="A131" s="72">
        <f>SUBTOTAL(103,B$3:B131)</f>
        <v>129</v>
      </c>
      <c r="B131" s="73" t="s">
        <v>415</v>
      </c>
      <c r="C131" s="73" t="s">
        <v>147</v>
      </c>
      <c r="D131" s="73">
        <v>47.04</v>
      </c>
      <c r="E131" s="73">
        <v>42</v>
      </c>
      <c r="F131" s="72" t="s">
        <v>56</v>
      </c>
      <c r="G131" s="59">
        <v>3511.2</v>
      </c>
      <c r="H131" s="58"/>
      <c r="J131" s="69"/>
      <c r="XBH131" s="76"/>
      <c r="XBI131" s="76"/>
      <c r="XBJ131" s="76"/>
      <c r="XBK131" s="76"/>
      <c r="XBL131" s="76"/>
      <c r="XBM131" s="76"/>
      <c r="XBN131" s="76"/>
      <c r="XBO131" s="76"/>
      <c r="XBP131" s="76"/>
      <c r="XBQ131" s="76"/>
      <c r="XBR131" s="76"/>
      <c r="XBS131" s="76"/>
      <c r="XBT131" s="76"/>
      <c r="XBU131" s="76"/>
      <c r="XBV131" s="76"/>
      <c r="XBW131" s="76"/>
      <c r="XBX131" s="76"/>
      <c r="XBY131" s="76"/>
      <c r="XBZ131" s="76"/>
      <c r="XCA131" s="76"/>
      <c r="XCB131" s="76"/>
      <c r="XCC131" s="76"/>
      <c r="XCD131" s="76"/>
      <c r="XCE131" s="76"/>
      <c r="XCF131" s="76"/>
      <c r="XCG131" s="76"/>
      <c r="XCH131" s="76"/>
      <c r="XCI131" s="76"/>
      <c r="XCJ131" s="76"/>
      <c r="XCK131" s="76"/>
      <c r="XCL131" s="76"/>
      <c r="XCM131" s="76"/>
      <c r="XCN131" s="76"/>
      <c r="XCO131" s="76"/>
      <c r="XCP131" s="76"/>
      <c r="XCQ131" s="76"/>
      <c r="XCR131" s="76"/>
      <c r="XCS131" s="76"/>
      <c r="XCT131" s="76"/>
      <c r="XCU131" s="76"/>
      <c r="XCV131" s="76"/>
      <c r="XCW131" s="76"/>
      <c r="XCX131" s="76"/>
      <c r="XCY131" s="76"/>
      <c r="XCZ131" s="76"/>
      <c r="XDA131" s="76"/>
      <c r="XDB131" s="76"/>
      <c r="XDC131" s="76"/>
      <c r="XDD131" s="76"/>
      <c r="XDE131" s="76"/>
      <c r="XDF131" s="76"/>
      <c r="XDG131" s="76"/>
      <c r="XDH131" s="76"/>
      <c r="XDI131" s="76"/>
      <c r="XDJ131" s="76"/>
      <c r="XDK131" s="76"/>
      <c r="XDL131" s="76"/>
      <c r="XDM131" s="76"/>
      <c r="XDN131" s="76"/>
      <c r="XDO131" s="76"/>
      <c r="XDP131" s="76"/>
      <c r="XDQ131" s="76"/>
      <c r="XDR131" s="76"/>
      <c r="XDS131" s="76"/>
      <c r="XDT131" s="76"/>
      <c r="XDU131" s="76"/>
      <c r="XDV131" s="76"/>
      <c r="XDW131" s="76"/>
      <c r="XDX131" s="76"/>
      <c r="XDY131" s="76"/>
      <c r="XDZ131" s="76"/>
      <c r="XEA131" s="76"/>
      <c r="XEB131" s="76"/>
      <c r="XEC131" s="76"/>
      <c r="XED131" s="76"/>
      <c r="XEE131" s="76"/>
      <c r="XEF131" s="76"/>
      <c r="XEG131" s="76"/>
      <c r="XEH131" s="76"/>
      <c r="XEI131" s="76"/>
      <c r="XEJ131" s="76"/>
      <c r="XEK131" s="76"/>
      <c r="XEL131" s="76"/>
      <c r="XEM131" s="76"/>
      <c r="XEN131" s="76"/>
      <c r="XEO131" s="76"/>
      <c r="XEP131" s="76"/>
      <c r="XEQ131" s="76"/>
      <c r="XER131" s="76"/>
      <c r="XES131" s="76"/>
      <c r="XET131" s="76"/>
      <c r="XEU131" s="76"/>
      <c r="XEV131" s="76"/>
      <c r="XEW131" s="76"/>
      <c r="XEX131" s="76"/>
      <c r="XEY131" s="76"/>
      <c r="XEZ131" s="76"/>
      <c r="XFA131" s="76"/>
    </row>
    <row r="132" s="70" customFormat="1" ht="66" customHeight="1" spans="1:16381">
      <c r="A132" s="72">
        <f>SUBTOTAL(103,B$3:B132)</f>
        <v>130</v>
      </c>
      <c r="B132" s="73" t="s">
        <v>416</v>
      </c>
      <c r="C132" s="73" t="s">
        <v>147</v>
      </c>
      <c r="D132" s="73">
        <v>22</v>
      </c>
      <c r="E132" s="58" t="s">
        <v>417</v>
      </c>
      <c r="F132" s="72" t="s">
        <v>56</v>
      </c>
      <c r="G132" s="59">
        <v>3000</v>
      </c>
      <c r="H132" s="58"/>
      <c r="J132" s="69"/>
      <c r="XBH132" s="76"/>
      <c r="XBI132" s="76"/>
      <c r="XBJ132" s="76"/>
      <c r="XBK132" s="76"/>
      <c r="XBL132" s="76"/>
      <c r="XBM132" s="76"/>
      <c r="XBN132" s="76"/>
      <c r="XBO132" s="76"/>
      <c r="XBP132" s="76"/>
      <c r="XBQ132" s="76"/>
      <c r="XBR132" s="76"/>
      <c r="XBS132" s="76"/>
      <c r="XBT132" s="76"/>
      <c r="XBU132" s="76"/>
      <c r="XBV132" s="76"/>
      <c r="XBW132" s="76"/>
      <c r="XBX132" s="76"/>
      <c r="XBY132" s="76"/>
      <c r="XBZ132" s="76"/>
      <c r="XCA132" s="76"/>
      <c r="XCB132" s="76"/>
      <c r="XCC132" s="76"/>
      <c r="XCD132" s="76"/>
      <c r="XCE132" s="76"/>
      <c r="XCF132" s="76"/>
      <c r="XCG132" s="76"/>
      <c r="XCH132" s="76"/>
      <c r="XCI132" s="76"/>
      <c r="XCJ132" s="76"/>
      <c r="XCK132" s="76"/>
      <c r="XCL132" s="76"/>
      <c r="XCM132" s="76"/>
      <c r="XCN132" s="76"/>
      <c r="XCO132" s="76"/>
      <c r="XCP132" s="76"/>
      <c r="XCQ132" s="76"/>
      <c r="XCR132" s="76"/>
      <c r="XCS132" s="76"/>
      <c r="XCT132" s="76"/>
      <c r="XCU132" s="76"/>
      <c r="XCV132" s="76"/>
      <c r="XCW132" s="76"/>
      <c r="XCX132" s="76"/>
      <c r="XCY132" s="76"/>
      <c r="XCZ132" s="76"/>
      <c r="XDA132" s="76"/>
      <c r="XDB132" s="76"/>
      <c r="XDC132" s="76"/>
      <c r="XDD132" s="76"/>
      <c r="XDE132" s="76"/>
      <c r="XDF132" s="76"/>
      <c r="XDG132" s="76"/>
      <c r="XDH132" s="76"/>
      <c r="XDI132" s="76"/>
      <c r="XDJ132" s="76"/>
      <c r="XDK132" s="76"/>
      <c r="XDL132" s="76"/>
      <c r="XDM132" s="76"/>
      <c r="XDN132" s="76"/>
      <c r="XDO132" s="76"/>
      <c r="XDP132" s="76"/>
      <c r="XDQ132" s="76"/>
      <c r="XDR132" s="76"/>
      <c r="XDS132" s="76"/>
      <c r="XDT132" s="76"/>
      <c r="XDU132" s="76"/>
      <c r="XDV132" s="76"/>
      <c r="XDW132" s="76"/>
      <c r="XDX132" s="76"/>
      <c r="XDY132" s="76"/>
      <c r="XDZ132" s="76"/>
      <c r="XEA132" s="76"/>
      <c r="XEB132" s="76"/>
      <c r="XEC132" s="76"/>
      <c r="XED132" s="76"/>
      <c r="XEE132" s="76"/>
      <c r="XEF132" s="76"/>
      <c r="XEG132" s="76"/>
      <c r="XEH132" s="76"/>
      <c r="XEI132" s="76"/>
      <c r="XEJ132" s="76"/>
      <c r="XEK132" s="76"/>
      <c r="XEL132" s="76"/>
      <c r="XEM132" s="76"/>
      <c r="XEN132" s="76"/>
      <c r="XEO132" s="76"/>
      <c r="XEP132" s="76"/>
      <c r="XEQ132" s="76"/>
      <c r="XER132" s="76"/>
      <c r="XES132" s="76"/>
      <c r="XET132" s="76"/>
      <c r="XEU132" s="76"/>
      <c r="XEV132" s="76"/>
      <c r="XEW132" s="76"/>
      <c r="XEX132" s="76"/>
      <c r="XEY132" s="76"/>
      <c r="XEZ132" s="76"/>
      <c r="XFA132" s="76"/>
    </row>
    <row r="133" s="70" customFormat="1" ht="66" customHeight="1" spans="1:16381">
      <c r="A133" s="72">
        <f>SUBTOTAL(103,B$3:B133)</f>
        <v>131</v>
      </c>
      <c r="B133" s="73" t="s">
        <v>418</v>
      </c>
      <c r="C133" s="73" t="s">
        <v>216</v>
      </c>
      <c r="D133" s="73">
        <f>46.8+22.3+40.6</f>
        <v>109.7</v>
      </c>
      <c r="E133" s="58" t="s">
        <v>419</v>
      </c>
      <c r="F133" s="72" t="s">
        <v>56</v>
      </c>
      <c r="G133" s="59">
        <v>5391</v>
      </c>
      <c r="H133" s="58"/>
      <c r="J133" s="69"/>
      <c r="XBH133" s="76"/>
      <c r="XBI133" s="76"/>
      <c r="XBJ133" s="76"/>
      <c r="XBK133" s="76"/>
      <c r="XBL133" s="76"/>
      <c r="XBM133" s="76"/>
      <c r="XBN133" s="76"/>
      <c r="XBO133" s="76"/>
      <c r="XBP133" s="76"/>
      <c r="XBQ133" s="76"/>
      <c r="XBR133" s="76"/>
      <c r="XBS133" s="76"/>
      <c r="XBT133" s="76"/>
      <c r="XBU133" s="76"/>
      <c r="XBV133" s="76"/>
      <c r="XBW133" s="76"/>
      <c r="XBX133" s="76"/>
      <c r="XBY133" s="76"/>
      <c r="XBZ133" s="76"/>
      <c r="XCA133" s="76"/>
      <c r="XCB133" s="76"/>
      <c r="XCC133" s="76"/>
      <c r="XCD133" s="76"/>
      <c r="XCE133" s="76"/>
      <c r="XCF133" s="76"/>
      <c r="XCG133" s="76"/>
      <c r="XCH133" s="76"/>
      <c r="XCI133" s="76"/>
      <c r="XCJ133" s="76"/>
      <c r="XCK133" s="76"/>
      <c r="XCL133" s="76"/>
      <c r="XCM133" s="76"/>
      <c r="XCN133" s="76"/>
      <c r="XCO133" s="76"/>
      <c r="XCP133" s="76"/>
      <c r="XCQ133" s="76"/>
      <c r="XCR133" s="76"/>
      <c r="XCS133" s="76"/>
      <c r="XCT133" s="76"/>
      <c r="XCU133" s="76"/>
      <c r="XCV133" s="76"/>
      <c r="XCW133" s="76"/>
      <c r="XCX133" s="76"/>
      <c r="XCY133" s="76"/>
      <c r="XCZ133" s="76"/>
      <c r="XDA133" s="76"/>
      <c r="XDB133" s="76"/>
      <c r="XDC133" s="76"/>
      <c r="XDD133" s="76"/>
      <c r="XDE133" s="76"/>
      <c r="XDF133" s="76"/>
      <c r="XDG133" s="76"/>
      <c r="XDH133" s="76"/>
      <c r="XDI133" s="76"/>
      <c r="XDJ133" s="76"/>
      <c r="XDK133" s="76"/>
      <c r="XDL133" s="76"/>
      <c r="XDM133" s="76"/>
      <c r="XDN133" s="76"/>
      <c r="XDO133" s="76"/>
      <c r="XDP133" s="76"/>
      <c r="XDQ133" s="76"/>
      <c r="XDR133" s="76"/>
      <c r="XDS133" s="76"/>
      <c r="XDT133" s="76"/>
      <c r="XDU133" s="76"/>
      <c r="XDV133" s="76"/>
      <c r="XDW133" s="76"/>
      <c r="XDX133" s="76"/>
      <c r="XDY133" s="76"/>
      <c r="XDZ133" s="76"/>
      <c r="XEA133" s="76"/>
      <c r="XEB133" s="76"/>
      <c r="XEC133" s="76"/>
      <c r="XED133" s="76"/>
      <c r="XEE133" s="76"/>
      <c r="XEF133" s="76"/>
      <c r="XEG133" s="76"/>
      <c r="XEH133" s="76"/>
      <c r="XEI133" s="76"/>
      <c r="XEJ133" s="76"/>
      <c r="XEK133" s="76"/>
      <c r="XEL133" s="76"/>
      <c r="XEM133" s="76"/>
      <c r="XEN133" s="76"/>
      <c r="XEO133" s="76"/>
      <c r="XEP133" s="76"/>
      <c r="XEQ133" s="76"/>
      <c r="XER133" s="76"/>
      <c r="XES133" s="76"/>
      <c r="XET133" s="76"/>
      <c r="XEU133" s="76"/>
      <c r="XEV133" s="76"/>
      <c r="XEW133" s="76"/>
      <c r="XEX133" s="76"/>
      <c r="XEY133" s="76"/>
      <c r="XEZ133" s="76"/>
      <c r="XFA133" s="76"/>
    </row>
    <row r="134" s="70" customFormat="1" ht="66" customHeight="1" spans="1:16381">
      <c r="A134" s="72">
        <f>SUBTOTAL(103,B$3:B134)</f>
        <v>132</v>
      </c>
      <c r="B134" s="58" t="s">
        <v>420</v>
      </c>
      <c r="C134" s="73" t="s">
        <v>147</v>
      </c>
      <c r="D134" s="73">
        <v>17</v>
      </c>
      <c r="E134" s="73">
        <v>50</v>
      </c>
      <c r="F134" s="72" t="s">
        <v>56</v>
      </c>
      <c r="G134" s="59">
        <v>3300</v>
      </c>
      <c r="H134" s="58"/>
      <c r="J134" s="69"/>
      <c r="XBH134" s="76"/>
      <c r="XBI134" s="76"/>
      <c r="XBJ134" s="76"/>
      <c r="XBK134" s="76"/>
      <c r="XBL134" s="76"/>
      <c r="XBM134" s="76"/>
      <c r="XBN134" s="76"/>
      <c r="XBO134" s="76"/>
      <c r="XBP134" s="76"/>
      <c r="XBQ134" s="76"/>
      <c r="XBR134" s="76"/>
      <c r="XBS134" s="76"/>
      <c r="XBT134" s="76"/>
      <c r="XBU134" s="76"/>
      <c r="XBV134" s="76"/>
      <c r="XBW134" s="76"/>
      <c r="XBX134" s="76"/>
      <c r="XBY134" s="76"/>
      <c r="XBZ134" s="76"/>
      <c r="XCA134" s="76"/>
      <c r="XCB134" s="76"/>
      <c r="XCC134" s="76"/>
      <c r="XCD134" s="76"/>
      <c r="XCE134" s="76"/>
      <c r="XCF134" s="76"/>
      <c r="XCG134" s="76"/>
      <c r="XCH134" s="76"/>
      <c r="XCI134" s="76"/>
      <c r="XCJ134" s="76"/>
      <c r="XCK134" s="76"/>
      <c r="XCL134" s="76"/>
      <c r="XCM134" s="76"/>
      <c r="XCN134" s="76"/>
      <c r="XCO134" s="76"/>
      <c r="XCP134" s="76"/>
      <c r="XCQ134" s="76"/>
      <c r="XCR134" s="76"/>
      <c r="XCS134" s="76"/>
      <c r="XCT134" s="76"/>
      <c r="XCU134" s="76"/>
      <c r="XCV134" s="76"/>
      <c r="XCW134" s="76"/>
      <c r="XCX134" s="76"/>
      <c r="XCY134" s="76"/>
      <c r="XCZ134" s="76"/>
      <c r="XDA134" s="76"/>
      <c r="XDB134" s="76"/>
      <c r="XDC134" s="76"/>
      <c r="XDD134" s="76"/>
      <c r="XDE134" s="76"/>
      <c r="XDF134" s="76"/>
      <c r="XDG134" s="76"/>
      <c r="XDH134" s="76"/>
      <c r="XDI134" s="76"/>
      <c r="XDJ134" s="76"/>
      <c r="XDK134" s="76"/>
      <c r="XDL134" s="76"/>
      <c r="XDM134" s="76"/>
      <c r="XDN134" s="76"/>
      <c r="XDO134" s="76"/>
      <c r="XDP134" s="76"/>
      <c r="XDQ134" s="76"/>
      <c r="XDR134" s="76"/>
      <c r="XDS134" s="76"/>
      <c r="XDT134" s="76"/>
      <c r="XDU134" s="76"/>
      <c r="XDV134" s="76"/>
      <c r="XDW134" s="76"/>
      <c r="XDX134" s="76"/>
      <c r="XDY134" s="76"/>
      <c r="XDZ134" s="76"/>
      <c r="XEA134" s="76"/>
      <c r="XEB134" s="76"/>
      <c r="XEC134" s="76"/>
      <c r="XED134" s="76"/>
      <c r="XEE134" s="76"/>
      <c r="XEF134" s="76"/>
      <c r="XEG134" s="76"/>
      <c r="XEH134" s="76"/>
      <c r="XEI134" s="76"/>
      <c r="XEJ134" s="76"/>
      <c r="XEK134" s="76"/>
      <c r="XEL134" s="76"/>
      <c r="XEM134" s="76"/>
      <c r="XEN134" s="76"/>
      <c r="XEO134" s="76"/>
      <c r="XEP134" s="76"/>
      <c r="XEQ134" s="76"/>
      <c r="XER134" s="76"/>
      <c r="XES134" s="76"/>
      <c r="XET134" s="76"/>
      <c r="XEU134" s="76"/>
      <c r="XEV134" s="76"/>
      <c r="XEW134" s="76"/>
      <c r="XEX134" s="76"/>
      <c r="XEY134" s="76"/>
      <c r="XEZ134" s="76"/>
      <c r="XFA134" s="76"/>
    </row>
    <row r="135" s="70" customFormat="1" ht="66" customHeight="1" spans="1:16381">
      <c r="A135" s="72">
        <f>SUBTOTAL(103,B$3:B135)</f>
        <v>133</v>
      </c>
      <c r="B135" s="73" t="s">
        <v>421</v>
      </c>
      <c r="C135" s="73" t="s">
        <v>360</v>
      </c>
      <c r="D135" s="73">
        <v>710</v>
      </c>
      <c r="E135" s="73">
        <v>19.5</v>
      </c>
      <c r="F135" s="72" t="s">
        <v>56</v>
      </c>
      <c r="G135" s="59">
        <v>22800</v>
      </c>
      <c r="H135" s="58"/>
      <c r="J135" s="69"/>
      <c r="XBH135" s="76"/>
      <c r="XBI135" s="76"/>
      <c r="XBJ135" s="76"/>
      <c r="XBK135" s="76"/>
      <c r="XBL135" s="76"/>
      <c r="XBM135" s="76"/>
      <c r="XBN135" s="76"/>
      <c r="XBO135" s="76"/>
      <c r="XBP135" s="76"/>
      <c r="XBQ135" s="76"/>
      <c r="XBR135" s="76"/>
      <c r="XBS135" s="76"/>
      <c r="XBT135" s="76"/>
      <c r="XBU135" s="76"/>
      <c r="XBV135" s="76"/>
      <c r="XBW135" s="76"/>
      <c r="XBX135" s="76"/>
      <c r="XBY135" s="76"/>
      <c r="XBZ135" s="76"/>
      <c r="XCA135" s="76"/>
      <c r="XCB135" s="76"/>
      <c r="XCC135" s="76"/>
      <c r="XCD135" s="76"/>
      <c r="XCE135" s="76"/>
      <c r="XCF135" s="76"/>
      <c r="XCG135" s="76"/>
      <c r="XCH135" s="76"/>
      <c r="XCI135" s="76"/>
      <c r="XCJ135" s="76"/>
      <c r="XCK135" s="76"/>
      <c r="XCL135" s="76"/>
      <c r="XCM135" s="76"/>
      <c r="XCN135" s="76"/>
      <c r="XCO135" s="76"/>
      <c r="XCP135" s="76"/>
      <c r="XCQ135" s="76"/>
      <c r="XCR135" s="76"/>
      <c r="XCS135" s="76"/>
      <c r="XCT135" s="76"/>
      <c r="XCU135" s="76"/>
      <c r="XCV135" s="76"/>
      <c r="XCW135" s="76"/>
      <c r="XCX135" s="76"/>
      <c r="XCY135" s="76"/>
      <c r="XCZ135" s="76"/>
      <c r="XDA135" s="76"/>
      <c r="XDB135" s="76"/>
      <c r="XDC135" s="76"/>
      <c r="XDD135" s="76"/>
      <c r="XDE135" s="76"/>
      <c r="XDF135" s="76"/>
      <c r="XDG135" s="76"/>
      <c r="XDH135" s="76"/>
      <c r="XDI135" s="76"/>
      <c r="XDJ135" s="76"/>
      <c r="XDK135" s="76"/>
      <c r="XDL135" s="76"/>
      <c r="XDM135" s="76"/>
      <c r="XDN135" s="76"/>
      <c r="XDO135" s="76"/>
      <c r="XDP135" s="76"/>
      <c r="XDQ135" s="76"/>
      <c r="XDR135" s="76"/>
      <c r="XDS135" s="76"/>
      <c r="XDT135" s="76"/>
      <c r="XDU135" s="76"/>
      <c r="XDV135" s="76"/>
      <c r="XDW135" s="76"/>
      <c r="XDX135" s="76"/>
      <c r="XDY135" s="76"/>
      <c r="XDZ135" s="76"/>
      <c r="XEA135" s="76"/>
      <c r="XEB135" s="76"/>
      <c r="XEC135" s="76"/>
      <c r="XED135" s="76"/>
      <c r="XEE135" s="76"/>
      <c r="XEF135" s="76"/>
      <c r="XEG135" s="76"/>
      <c r="XEH135" s="76"/>
      <c r="XEI135" s="76"/>
      <c r="XEJ135" s="76"/>
      <c r="XEK135" s="76"/>
      <c r="XEL135" s="76"/>
      <c r="XEM135" s="76"/>
      <c r="XEN135" s="76"/>
      <c r="XEO135" s="76"/>
      <c r="XEP135" s="76"/>
      <c r="XEQ135" s="76"/>
      <c r="XER135" s="76"/>
      <c r="XES135" s="76"/>
      <c r="XET135" s="76"/>
      <c r="XEU135" s="76"/>
      <c r="XEV135" s="76"/>
      <c r="XEW135" s="76"/>
      <c r="XEX135" s="76"/>
      <c r="XEY135" s="76"/>
      <c r="XEZ135" s="76"/>
      <c r="XFA135" s="76"/>
    </row>
    <row r="136" s="70" customFormat="1" ht="66" customHeight="1" spans="1:16381">
      <c r="A136" s="72">
        <f>SUBTOTAL(103,B$3:B136)</f>
        <v>134</v>
      </c>
      <c r="B136" s="73" t="s">
        <v>422</v>
      </c>
      <c r="C136" s="73" t="s">
        <v>147</v>
      </c>
      <c r="D136" s="73">
        <v>20</v>
      </c>
      <c r="E136" s="73">
        <v>50</v>
      </c>
      <c r="F136" s="72" t="s">
        <v>56</v>
      </c>
      <c r="G136" s="59">
        <v>3300</v>
      </c>
      <c r="H136" s="58"/>
      <c r="J136" s="69"/>
      <c r="XBH136" s="76"/>
      <c r="XBI136" s="76"/>
      <c r="XBJ136" s="76"/>
      <c r="XBK136" s="76"/>
      <c r="XBL136" s="76"/>
      <c r="XBM136" s="76"/>
      <c r="XBN136" s="76"/>
      <c r="XBO136" s="76"/>
      <c r="XBP136" s="76"/>
      <c r="XBQ136" s="76"/>
      <c r="XBR136" s="76"/>
      <c r="XBS136" s="76"/>
      <c r="XBT136" s="76"/>
      <c r="XBU136" s="76"/>
      <c r="XBV136" s="76"/>
      <c r="XBW136" s="76"/>
      <c r="XBX136" s="76"/>
      <c r="XBY136" s="76"/>
      <c r="XBZ136" s="76"/>
      <c r="XCA136" s="76"/>
      <c r="XCB136" s="76"/>
      <c r="XCC136" s="76"/>
      <c r="XCD136" s="76"/>
      <c r="XCE136" s="76"/>
      <c r="XCF136" s="76"/>
      <c r="XCG136" s="76"/>
      <c r="XCH136" s="76"/>
      <c r="XCI136" s="76"/>
      <c r="XCJ136" s="76"/>
      <c r="XCK136" s="76"/>
      <c r="XCL136" s="76"/>
      <c r="XCM136" s="76"/>
      <c r="XCN136" s="76"/>
      <c r="XCO136" s="76"/>
      <c r="XCP136" s="76"/>
      <c r="XCQ136" s="76"/>
      <c r="XCR136" s="76"/>
      <c r="XCS136" s="76"/>
      <c r="XCT136" s="76"/>
      <c r="XCU136" s="76"/>
      <c r="XCV136" s="76"/>
      <c r="XCW136" s="76"/>
      <c r="XCX136" s="76"/>
      <c r="XCY136" s="76"/>
      <c r="XCZ136" s="76"/>
      <c r="XDA136" s="76"/>
      <c r="XDB136" s="76"/>
      <c r="XDC136" s="76"/>
      <c r="XDD136" s="76"/>
      <c r="XDE136" s="76"/>
      <c r="XDF136" s="76"/>
      <c r="XDG136" s="76"/>
      <c r="XDH136" s="76"/>
      <c r="XDI136" s="76"/>
      <c r="XDJ136" s="76"/>
      <c r="XDK136" s="76"/>
      <c r="XDL136" s="76"/>
      <c r="XDM136" s="76"/>
      <c r="XDN136" s="76"/>
      <c r="XDO136" s="76"/>
      <c r="XDP136" s="76"/>
      <c r="XDQ136" s="76"/>
      <c r="XDR136" s="76"/>
      <c r="XDS136" s="76"/>
      <c r="XDT136" s="76"/>
      <c r="XDU136" s="76"/>
      <c r="XDV136" s="76"/>
      <c r="XDW136" s="76"/>
      <c r="XDX136" s="76"/>
      <c r="XDY136" s="76"/>
      <c r="XDZ136" s="76"/>
      <c r="XEA136" s="76"/>
      <c r="XEB136" s="76"/>
      <c r="XEC136" s="76"/>
      <c r="XED136" s="76"/>
      <c r="XEE136" s="76"/>
      <c r="XEF136" s="76"/>
      <c r="XEG136" s="76"/>
      <c r="XEH136" s="76"/>
      <c r="XEI136" s="76"/>
      <c r="XEJ136" s="76"/>
      <c r="XEK136" s="76"/>
      <c r="XEL136" s="76"/>
      <c r="XEM136" s="76"/>
      <c r="XEN136" s="76"/>
      <c r="XEO136" s="76"/>
      <c r="XEP136" s="76"/>
      <c r="XEQ136" s="76"/>
      <c r="XER136" s="76"/>
      <c r="XES136" s="76"/>
      <c r="XET136" s="76"/>
      <c r="XEU136" s="76"/>
      <c r="XEV136" s="76"/>
      <c r="XEW136" s="76"/>
      <c r="XEX136" s="76"/>
      <c r="XEY136" s="76"/>
      <c r="XEZ136" s="76"/>
      <c r="XFA136" s="76"/>
    </row>
    <row r="137" s="54" customFormat="1" ht="66" customHeight="1" spans="1:10">
      <c r="A137" s="72">
        <f>SUBTOTAL(103,B$3:B137)</f>
        <v>135</v>
      </c>
      <c r="B137" s="73" t="s">
        <v>423</v>
      </c>
      <c r="C137" s="72" t="s">
        <v>33</v>
      </c>
      <c r="D137" s="73">
        <v>88</v>
      </c>
      <c r="E137" s="73">
        <v>4</v>
      </c>
      <c r="F137" s="72" t="s">
        <v>56</v>
      </c>
      <c r="G137" s="59">
        <v>8750</v>
      </c>
      <c r="H137" s="58"/>
      <c r="J137" s="69"/>
    </row>
    <row r="138" s="54" customFormat="1" ht="66" customHeight="1" spans="1:10">
      <c r="A138" s="72">
        <f>SUBTOTAL(103,B$3:B138)</f>
        <v>136</v>
      </c>
      <c r="B138" s="73" t="s">
        <v>424</v>
      </c>
      <c r="C138" s="72" t="s">
        <v>33</v>
      </c>
      <c r="D138" s="73">
        <v>95</v>
      </c>
      <c r="E138" s="73" t="s">
        <v>152</v>
      </c>
      <c r="F138" s="72" t="s">
        <v>56</v>
      </c>
      <c r="G138" s="59">
        <v>8750</v>
      </c>
      <c r="H138" s="58"/>
      <c r="J138" s="69"/>
    </row>
    <row r="139" s="54" customFormat="1" ht="66" customHeight="1" spans="1:10">
      <c r="A139" s="72">
        <f>SUBTOTAL(103,B$3:B139)</f>
        <v>137</v>
      </c>
      <c r="B139" s="73" t="s">
        <v>425</v>
      </c>
      <c r="C139" s="72" t="s">
        <v>33</v>
      </c>
      <c r="D139" s="73">
        <v>120</v>
      </c>
      <c r="E139" s="73" t="s">
        <v>152</v>
      </c>
      <c r="F139" s="72" t="s">
        <v>56</v>
      </c>
      <c r="G139" s="59">
        <v>9350</v>
      </c>
      <c r="H139" s="58"/>
      <c r="J139" s="69"/>
    </row>
    <row r="140" s="54" customFormat="1" ht="66" customHeight="1" spans="1:10">
      <c r="A140" s="72">
        <f>SUBTOTAL(103,B$3:B140)</f>
        <v>138</v>
      </c>
      <c r="B140" s="73" t="s">
        <v>426</v>
      </c>
      <c r="C140" s="72" t="s">
        <v>33</v>
      </c>
      <c r="D140" s="73">
        <v>240</v>
      </c>
      <c r="E140" s="73">
        <v>8.5</v>
      </c>
      <c r="F140" s="72" t="s">
        <v>56</v>
      </c>
      <c r="G140" s="59">
        <v>12950</v>
      </c>
      <c r="H140" s="58"/>
      <c r="J140" s="69"/>
    </row>
    <row r="141" s="54" customFormat="1" ht="66" customHeight="1" spans="1:10">
      <c r="A141" s="72">
        <f>SUBTOTAL(103,B$3:B141)</f>
        <v>139</v>
      </c>
      <c r="B141" s="72" t="s">
        <v>427</v>
      </c>
      <c r="C141" s="72" t="s">
        <v>33</v>
      </c>
      <c r="D141" s="72">
        <v>155</v>
      </c>
      <c r="E141" s="73" t="s">
        <v>428</v>
      </c>
      <c r="F141" s="72" t="s">
        <v>56</v>
      </c>
      <c r="G141" s="59">
        <v>8750</v>
      </c>
      <c r="H141" s="58"/>
      <c r="J141" s="69"/>
    </row>
    <row r="142" s="54" customFormat="1" ht="66" customHeight="1" spans="1:10">
      <c r="A142" s="72">
        <f>SUBTOTAL(103,B$3:B142)</f>
        <v>140</v>
      </c>
      <c r="B142" s="72" t="s">
        <v>429</v>
      </c>
      <c r="C142" s="72" t="s">
        <v>33</v>
      </c>
      <c r="D142" s="73">
        <v>147.926</v>
      </c>
      <c r="E142" s="73" t="s">
        <v>430</v>
      </c>
      <c r="F142" s="72" t="s">
        <v>56</v>
      </c>
      <c r="G142" s="59">
        <v>8750</v>
      </c>
      <c r="H142" s="58"/>
      <c r="J142" s="69"/>
    </row>
    <row r="143" s="54" customFormat="1" ht="66" customHeight="1" spans="1:10">
      <c r="A143" s="72">
        <f>SUBTOTAL(103,B$3:B143)</f>
        <v>141</v>
      </c>
      <c r="B143" s="72" t="s">
        <v>431</v>
      </c>
      <c r="C143" s="77" t="s">
        <v>432</v>
      </c>
      <c r="D143" s="72">
        <v>10.5</v>
      </c>
      <c r="E143" s="73">
        <v>34</v>
      </c>
      <c r="F143" s="72" t="s">
        <v>56</v>
      </c>
      <c r="G143" s="59">
        <v>3000</v>
      </c>
      <c r="H143" s="58"/>
      <c r="J143" s="69"/>
    </row>
    <row r="144" s="54" customFormat="1" ht="66" customHeight="1" spans="1:10">
      <c r="A144" s="72">
        <f>SUBTOTAL(103,B$3:B144)</f>
        <v>142</v>
      </c>
      <c r="B144" s="72" t="s">
        <v>433</v>
      </c>
      <c r="C144" s="77" t="s">
        <v>432</v>
      </c>
      <c r="D144" s="72">
        <v>7.8</v>
      </c>
      <c r="E144" s="73">
        <v>34</v>
      </c>
      <c r="F144" s="72" t="s">
        <v>56</v>
      </c>
      <c r="G144" s="59">
        <v>3000</v>
      </c>
      <c r="H144" s="58"/>
      <c r="J144" s="69"/>
    </row>
    <row r="145" s="54" customFormat="1" ht="66" customHeight="1" spans="1:10">
      <c r="A145" s="72">
        <f>SUBTOTAL(103,B$3:B145)</f>
        <v>143</v>
      </c>
      <c r="B145" s="72" t="s">
        <v>434</v>
      </c>
      <c r="C145" s="77" t="s">
        <v>432</v>
      </c>
      <c r="D145" s="72">
        <v>7.2</v>
      </c>
      <c r="E145" s="73">
        <v>34</v>
      </c>
      <c r="F145" s="72" t="s">
        <v>56</v>
      </c>
      <c r="G145" s="59">
        <v>3000</v>
      </c>
      <c r="H145" s="58"/>
      <c r="J145" s="69"/>
    </row>
    <row r="146" s="54" customFormat="1" ht="66" customHeight="1" spans="1:10">
      <c r="A146" s="72">
        <f>SUBTOTAL(103,B$3:B146)</f>
        <v>144</v>
      </c>
      <c r="B146" s="72" t="s">
        <v>435</v>
      </c>
      <c r="C146" s="72" t="s">
        <v>33</v>
      </c>
      <c r="D146" s="72">
        <v>14.04</v>
      </c>
      <c r="E146" s="73">
        <v>20.5</v>
      </c>
      <c r="F146" s="72" t="s">
        <v>56</v>
      </c>
      <c r="G146" s="59">
        <v>3000</v>
      </c>
      <c r="H146" s="58"/>
      <c r="J146" s="69"/>
    </row>
    <row r="147" s="54" customFormat="1" ht="66" customHeight="1" spans="1:10">
      <c r="A147" s="72">
        <f>SUBTOTAL(103,B$3:B147)</f>
        <v>145</v>
      </c>
      <c r="B147" s="72" t="s">
        <v>436</v>
      </c>
      <c r="C147" s="72" t="s">
        <v>33</v>
      </c>
      <c r="D147" s="72">
        <v>14.04</v>
      </c>
      <c r="E147" s="73">
        <v>68</v>
      </c>
      <c r="F147" s="72" t="s">
        <v>56</v>
      </c>
      <c r="G147" s="59">
        <v>3000</v>
      </c>
      <c r="H147" s="58"/>
      <c r="J147" s="69"/>
    </row>
    <row r="148" s="54" customFormat="1" ht="66" customHeight="1" spans="1:10">
      <c r="A148" s="72">
        <f>SUBTOTAL(103,B$3:B148)</f>
        <v>146</v>
      </c>
      <c r="B148" s="72" t="s">
        <v>437</v>
      </c>
      <c r="C148" s="72" t="s">
        <v>33</v>
      </c>
      <c r="D148" s="72">
        <v>10</v>
      </c>
      <c r="E148" s="73">
        <v>40</v>
      </c>
      <c r="F148" s="72" t="s">
        <v>56</v>
      </c>
      <c r="G148" s="59">
        <v>3000</v>
      </c>
      <c r="H148" s="58"/>
      <c r="J148" s="69"/>
    </row>
    <row r="149" s="54" customFormat="1" ht="66" customHeight="1" spans="1:10">
      <c r="A149" s="72">
        <f>SUBTOTAL(103,B$3:B149)</f>
        <v>147</v>
      </c>
      <c r="B149" s="72" t="s">
        <v>438</v>
      </c>
      <c r="C149" s="72" t="s">
        <v>33</v>
      </c>
      <c r="D149" s="72">
        <v>10</v>
      </c>
      <c r="E149" s="73">
        <v>82.48</v>
      </c>
      <c r="F149" s="72" t="s">
        <v>56</v>
      </c>
      <c r="G149" s="59">
        <v>3000</v>
      </c>
      <c r="H149" s="58"/>
      <c r="J149" s="69"/>
    </row>
    <row r="150" s="54" customFormat="1" ht="66" customHeight="1" spans="1:10">
      <c r="A150" s="72">
        <f>SUBTOTAL(103,B$3:B150)</f>
        <v>148</v>
      </c>
      <c r="B150" s="72" t="s">
        <v>439</v>
      </c>
      <c r="C150" s="77" t="s">
        <v>432</v>
      </c>
      <c r="D150" s="72">
        <v>13.8</v>
      </c>
      <c r="E150" s="73">
        <v>95.53</v>
      </c>
      <c r="F150" s="72" t="s">
        <v>56</v>
      </c>
      <c r="G150" s="59">
        <v>3000</v>
      </c>
      <c r="H150" s="58"/>
      <c r="J150" s="69"/>
    </row>
    <row r="151" s="54" customFormat="1" ht="66" customHeight="1" spans="1:10">
      <c r="A151" s="72">
        <f>SUBTOTAL(103,B$3:B151)</f>
        <v>149</v>
      </c>
      <c r="B151" s="72" t="s">
        <v>440</v>
      </c>
      <c r="C151" s="72" t="s">
        <v>33</v>
      </c>
      <c r="D151" s="72">
        <v>11</v>
      </c>
      <c r="E151" s="73">
        <v>36.4</v>
      </c>
      <c r="F151" s="72" t="s">
        <v>56</v>
      </c>
      <c r="G151" s="59">
        <v>3000</v>
      </c>
      <c r="H151" s="58"/>
      <c r="J151" s="69"/>
    </row>
    <row r="152" s="54" customFormat="1" ht="66" customHeight="1" spans="1:10">
      <c r="A152" s="72">
        <f>SUBTOTAL(103,B$3:B152)</f>
        <v>150</v>
      </c>
      <c r="B152" s="72" t="s">
        <v>441</v>
      </c>
      <c r="C152" s="72" t="s">
        <v>33</v>
      </c>
      <c r="D152" s="72">
        <v>24</v>
      </c>
      <c r="E152" s="73" t="s">
        <v>442</v>
      </c>
      <c r="F152" s="72" t="s">
        <v>56</v>
      </c>
      <c r="G152" s="59">
        <v>3000</v>
      </c>
      <c r="H152" s="58"/>
      <c r="J152" s="69"/>
    </row>
    <row r="153" s="54" customFormat="1" ht="66" customHeight="1" spans="1:10">
      <c r="A153" s="72">
        <f>SUBTOTAL(103,B$3:B153)</f>
        <v>151</v>
      </c>
      <c r="B153" s="72" t="s">
        <v>443</v>
      </c>
      <c r="C153" s="77" t="s">
        <v>432</v>
      </c>
      <c r="D153" s="72">
        <v>100</v>
      </c>
      <c r="E153" s="73" t="s">
        <v>444</v>
      </c>
      <c r="F153" s="72" t="s">
        <v>166</v>
      </c>
      <c r="G153" s="59">
        <v>3000</v>
      </c>
      <c r="H153" s="58"/>
      <c r="J153" s="69"/>
    </row>
    <row r="154" s="54" customFormat="1" ht="66" customHeight="1" spans="1:10">
      <c r="A154" s="72">
        <f>SUBTOTAL(103,B$3:B154)</f>
        <v>152</v>
      </c>
      <c r="B154" s="72" t="s">
        <v>445</v>
      </c>
      <c r="C154" s="72" t="s">
        <v>33</v>
      </c>
      <c r="D154" s="72">
        <f>4.5+16.5+39+16.5+4+(18.3+5+33+2.75)*2</f>
        <v>198.6</v>
      </c>
      <c r="E154" s="72">
        <v>5</v>
      </c>
      <c r="F154" s="72" t="s">
        <v>56</v>
      </c>
      <c r="G154" s="59">
        <v>11720</v>
      </c>
      <c r="H154" s="58"/>
      <c r="J154" s="69"/>
    </row>
    <row r="155" s="54" customFormat="1" ht="66" customHeight="1" spans="1:10">
      <c r="A155" s="72">
        <f>SUBTOTAL(103,B$3:B155)</f>
        <v>153</v>
      </c>
      <c r="B155" s="72" t="s">
        <v>446</v>
      </c>
      <c r="C155" s="72" t="s">
        <v>33</v>
      </c>
      <c r="D155" s="72">
        <v>80.1</v>
      </c>
      <c r="E155" s="72">
        <v>4</v>
      </c>
      <c r="F155" s="72" t="s">
        <v>56</v>
      </c>
      <c r="G155" s="59">
        <v>8750</v>
      </c>
      <c r="H155" s="58"/>
      <c r="J155" s="69"/>
    </row>
    <row r="156" s="54" customFormat="1" ht="66" customHeight="1" spans="1:10">
      <c r="A156" s="72">
        <f>SUBTOTAL(103,B$3:B156)</f>
        <v>154</v>
      </c>
      <c r="B156" s="72" t="s">
        <v>447</v>
      </c>
      <c r="C156" s="72" t="s">
        <v>33</v>
      </c>
      <c r="D156" s="72">
        <v>232</v>
      </c>
      <c r="E156" s="72">
        <v>4</v>
      </c>
      <c r="F156" s="72" t="s">
        <v>56</v>
      </c>
      <c r="G156" s="59">
        <v>11570</v>
      </c>
      <c r="H156" s="58"/>
      <c r="J156" s="69"/>
    </row>
    <row r="157" s="54" customFormat="1" ht="66" customHeight="1" spans="1:10">
      <c r="A157" s="72">
        <f>SUBTOTAL(103,B$3:B157)</f>
        <v>155</v>
      </c>
      <c r="B157" s="72" t="s">
        <v>448</v>
      </c>
      <c r="C157" s="72" t="s">
        <v>33</v>
      </c>
      <c r="D157" s="72">
        <v>193.5</v>
      </c>
      <c r="E157" s="72">
        <v>4</v>
      </c>
      <c r="F157" s="72" t="s">
        <v>56</v>
      </c>
      <c r="G157" s="59">
        <v>11720</v>
      </c>
      <c r="H157" s="58"/>
      <c r="J157" s="69"/>
    </row>
    <row r="158" s="54" customFormat="1" ht="66" customHeight="1" spans="1:10">
      <c r="A158" s="72">
        <f>SUBTOTAL(103,B$3:B158)</f>
        <v>156</v>
      </c>
      <c r="B158" s="73" t="s">
        <v>449</v>
      </c>
      <c r="C158" s="72" t="s">
        <v>33</v>
      </c>
      <c r="D158" s="73">
        <v>568.95</v>
      </c>
      <c r="E158" s="73">
        <v>8</v>
      </c>
      <c r="F158" s="72" t="s">
        <v>56</v>
      </c>
      <c r="G158" s="59">
        <v>18868.5</v>
      </c>
      <c r="H158" s="58"/>
      <c r="J158" s="69"/>
    </row>
    <row r="159" s="54" customFormat="1" ht="66" customHeight="1" spans="1:10">
      <c r="A159" s="72">
        <f>SUBTOTAL(103,B$3:B159)</f>
        <v>157</v>
      </c>
      <c r="B159" s="78" t="s">
        <v>450</v>
      </c>
      <c r="C159" s="72" t="s">
        <v>33</v>
      </c>
      <c r="D159" s="58">
        <v>248.57</v>
      </c>
      <c r="E159" s="78">
        <v>18</v>
      </c>
      <c r="F159" s="72" t="s">
        <v>56</v>
      </c>
      <c r="G159" s="59">
        <v>7470</v>
      </c>
      <c r="H159" s="58"/>
      <c r="J159" s="69"/>
    </row>
    <row r="160" s="54" customFormat="1" ht="66" customHeight="1" spans="1:10">
      <c r="A160" s="72">
        <f>SUBTOTAL(103,B$3:B160)</f>
        <v>158</v>
      </c>
      <c r="B160" s="78" t="s">
        <v>451</v>
      </c>
      <c r="C160" s="72" t="s">
        <v>33</v>
      </c>
      <c r="D160" s="58">
        <v>360</v>
      </c>
      <c r="E160" s="78" t="s">
        <v>452</v>
      </c>
      <c r="F160" s="72" t="s">
        <v>56</v>
      </c>
      <c r="G160" s="59">
        <v>16550</v>
      </c>
      <c r="H160" s="58"/>
      <c r="J160" s="69"/>
    </row>
    <row r="161" s="54" customFormat="1" ht="66" customHeight="1" spans="1:10">
      <c r="A161" s="72">
        <f>SUBTOTAL(103,B$3:B161)</f>
        <v>159</v>
      </c>
      <c r="B161" s="78" t="s">
        <v>453</v>
      </c>
      <c r="C161" s="72" t="s">
        <v>33</v>
      </c>
      <c r="D161" s="58">
        <v>2740</v>
      </c>
      <c r="E161" s="78" t="s">
        <v>454</v>
      </c>
      <c r="F161" s="72" t="s">
        <v>56</v>
      </c>
      <c r="G161" s="59">
        <v>87950</v>
      </c>
      <c r="H161" s="58"/>
      <c r="J161" s="69"/>
    </row>
    <row r="162" s="54" customFormat="1" ht="66" customHeight="1" spans="1:10">
      <c r="A162" s="72">
        <f>SUBTOTAL(103,B$3:B162)</f>
        <v>160</v>
      </c>
      <c r="B162" s="78" t="s">
        <v>455</v>
      </c>
      <c r="C162" s="72" t="s">
        <v>33</v>
      </c>
      <c r="D162" s="58">
        <v>2136.41</v>
      </c>
      <c r="E162" s="78">
        <v>17.5</v>
      </c>
      <c r="F162" s="72" t="s">
        <v>56</v>
      </c>
      <c r="G162" s="59">
        <v>69842.3</v>
      </c>
      <c r="H162" s="58"/>
      <c r="J162" s="69"/>
    </row>
    <row r="163" s="54" customFormat="1" ht="66" customHeight="1" spans="1:10">
      <c r="A163" s="72">
        <f>SUBTOTAL(103,B$3:B163)</f>
        <v>161</v>
      </c>
      <c r="B163" s="78" t="s">
        <v>456</v>
      </c>
      <c r="C163" s="72" t="s">
        <v>33</v>
      </c>
      <c r="D163" s="58">
        <v>290</v>
      </c>
      <c r="E163" s="78">
        <v>17.5</v>
      </c>
      <c r="F163" s="72" t="s">
        <v>56</v>
      </c>
      <c r="G163" s="59">
        <v>14450</v>
      </c>
      <c r="H163" s="58"/>
      <c r="J163" s="69"/>
    </row>
    <row r="164" s="54" customFormat="1" ht="66" customHeight="1" spans="1:10">
      <c r="A164" s="72">
        <f>SUBTOTAL(103,B$3:B164)</f>
        <v>162</v>
      </c>
      <c r="B164" s="78" t="s">
        <v>457</v>
      </c>
      <c r="C164" s="72" t="s">
        <v>33</v>
      </c>
      <c r="D164" s="58">
        <v>290</v>
      </c>
      <c r="E164" s="78">
        <v>17.5</v>
      </c>
      <c r="F164" s="72" t="s">
        <v>56</v>
      </c>
      <c r="G164" s="59">
        <v>14450</v>
      </c>
      <c r="H164" s="58"/>
      <c r="J164" s="69"/>
    </row>
    <row r="165" s="54" customFormat="1" ht="66" customHeight="1" spans="1:10">
      <c r="A165" s="72">
        <f>SUBTOTAL(103,B$3:B165)</f>
        <v>163</v>
      </c>
      <c r="B165" s="78" t="s">
        <v>458</v>
      </c>
      <c r="C165" s="72" t="s">
        <v>33</v>
      </c>
      <c r="D165" s="58">
        <v>654</v>
      </c>
      <c r="E165" s="78">
        <v>16.5</v>
      </c>
      <c r="F165" s="72" t="s">
        <v>56</v>
      </c>
      <c r="G165" s="59">
        <v>25370</v>
      </c>
      <c r="H165" s="58"/>
      <c r="J165" s="69"/>
    </row>
    <row r="166" s="54" customFormat="1" ht="66" customHeight="1" spans="1:10">
      <c r="A166" s="72">
        <f>SUBTOTAL(103,B$3:B166)</f>
        <v>164</v>
      </c>
      <c r="B166" s="78" t="s">
        <v>459</v>
      </c>
      <c r="C166" s="72" t="s">
        <v>33</v>
      </c>
      <c r="D166" s="58">
        <v>625</v>
      </c>
      <c r="E166" s="78">
        <v>24</v>
      </c>
      <c r="F166" s="72" t="s">
        <v>56</v>
      </c>
      <c r="G166" s="59">
        <v>24500</v>
      </c>
      <c r="H166" s="58"/>
      <c r="J166" s="69"/>
    </row>
    <row r="167" s="54" customFormat="1" ht="66" customHeight="1" spans="1:10">
      <c r="A167" s="72">
        <f>SUBTOTAL(103,B$3:B167)</f>
        <v>165</v>
      </c>
      <c r="B167" s="78" t="s">
        <v>460</v>
      </c>
      <c r="C167" s="72" t="s">
        <v>33</v>
      </c>
      <c r="D167" s="58">
        <v>240</v>
      </c>
      <c r="E167" s="78">
        <v>14.75</v>
      </c>
      <c r="F167" s="72" t="s">
        <v>56</v>
      </c>
      <c r="G167" s="59">
        <v>12950</v>
      </c>
      <c r="H167" s="58"/>
      <c r="J167" s="69"/>
    </row>
    <row r="168" s="54" customFormat="1" ht="66" customHeight="1" spans="1:10">
      <c r="A168" s="72">
        <f>SUBTOTAL(103,B$3:B168)</f>
        <v>166</v>
      </c>
      <c r="B168" s="78" t="s">
        <v>461</v>
      </c>
      <c r="C168" s="72" t="s">
        <v>33</v>
      </c>
      <c r="D168" s="58">
        <v>135</v>
      </c>
      <c r="E168" s="78">
        <v>40</v>
      </c>
      <c r="F168" s="72" t="s">
        <v>56</v>
      </c>
      <c r="G168" s="59">
        <v>9800</v>
      </c>
      <c r="H168" s="58"/>
      <c r="J168" s="69"/>
    </row>
    <row r="169" s="54" customFormat="1" ht="66" customHeight="1" spans="1:10">
      <c r="A169" s="72">
        <f>SUBTOTAL(103,B$3:B169)</f>
        <v>167</v>
      </c>
      <c r="B169" s="78" t="s">
        <v>462</v>
      </c>
      <c r="C169" s="72" t="s">
        <v>33</v>
      </c>
      <c r="D169" s="58">
        <v>402.25</v>
      </c>
      <c r="E169" s="78">
        <v>8.9</v>
      </c>
      <c r="F169" s="72" t="s">
        <v>56</v>
      </c>
      <c r="G169" s="59">
        <v>17817.5</v>
      </c>
      <c r="H169" s="58"/>
      <c r="J169" s="69"/>
    </row>
    <row r="170" s="54" customFormat="1" ht="66" customHeight="1" spans="1:10">
      <c r="A170" s="72">
        <f>SUBTOTAL(103,B$3:B170)</f>
        <v>168</v>
      </c>
      <c r="B170" s="78" t="s">
        <v>463</v>
      </c>
      <c r="C170" s="72" t="s">
        <v>33</v>
      </c>
      <c r="D170" s="58">
        <v>366.5</v>
      </c>
      <c r="E170" s="78">
        <v>17.5</v>
      </c>
      <c r="F170" s="72" t="s">
        <v>56</v>
      </c>
      <c r="G170" s="59">
        <v>16745</v>
      </c>
      <c r="H170" s="58"/>
      <c r="J170" s="69"/>
    </row>
    <row r="171" s="54" customFormat="1" ht="66" customHeight="1" spans="1:10">
      <c r="A171" s="72">
        <f>SUBTOTAL(103,B$3:B171)</f>
        <v>169</v>
      </c>
      <c r="B171" s="78" t="s">
        <v>464</v>
      </c>
      <c r="C171" s="72" t="s">
        <v>33</v>
      </c>
      <c r="D171" s="58">
        <v>494.28</v>
      </c>
      <c r="E171" s="78">
        <v>17.5</v>
      </c>
      <c r="F171" s="72" t="s">
        <v>56</v>
      </c>
      <c r="G171" s="59">
        <v>20600</v>
      </c>
      <c r="H171" s="58"/>
      <c r="J171" s="69"/>
    </row>
    <row r="172" s="54" customFormat="1" ht="66" customHeight="1" spans="1:10">
      <c r="A172" s="72">
        <f>SUBTOTAL(103,B$3:B172)</f>
        <v>170</v>
      </c>
      <c r="B172" s="78" t="s">
        <v>465</v>
      </c>
      <c r="C172" s="72" t="s">
        <v>367</v>
      </c>
      <c r="D172" s="58">
        <v>630</v>
      </c>
      <c r="E172" s="78">
        <v>14.5</v>
      </c>
      <c r="F172" s="72" t="s">
        <v>56</v>
      </c>
      <c r="G172" s="59">
        <v>21650</v>
      </c>
      <c r="H172" s="58"/>
      <c r="J172" s="69"/>
    </row>
    <row r="173" s="54" customFormat="1" ht="66" customHeight="1" spans="1:10">
      <c r="A173" s="72">
        <f>SUBTOTAL(103,B$3:B173)</f>
        <v>171</v>
      </c>
      <c r="B173" s="78" t="s">
        <v>466</v>
      </c>
      <c r="C173" s="72" t="s">
        <v>226</v>
      </c>
      <c r="D173" s="58">
        <v>1661</v>
      </c>
      <c r="E173" s="78">
        <v>9.25</v>
      </c>
      <c r="F173" s="72" t="s">
        <v>56</v>
      </c>
      <c r="G173" s="59">
        <v>37310</v>
      </c>
      <c r="H173" s="58"/>
      <c r="J173" s="69"/>
    </row>
    <row r="174" s="54" customFormat="1" ht="66" customHeight="1" spans="1:10">
      <c r="A174" s="72">
        <f>SUBTOTAL(103,B$3:B174)</f>
        <v>172</v>
      </c>
      <c r="B174" s="78" t="s">
        <v>467</v>
      </c>
      <c r="C174" s="72" t="s">
        <v>33</v>
      </c>
      <c r="D174" s="58">
        <v>5536</v>
      </c>
      <c r="E174" s="78">
        <v>9</v>
      </c>
      <c r="F174" s="72" t="s">
        <v>56</v>
      </c>
      <c r="G174" s="59">
        <v>171830</v>
      </c>
      <c r="H174" s="58"/>
      <c r="J174" s="69"/>
    </row>
    <row r="175" s="54" customFormat="1" ht="66" customHeight="1" spans="1:10">
      <c r="A175" s="72">
        <f>SUBTOTAL(103,B$3:B175)</f>
        <v>173</v>
      </c>
      <c r="B175" s="78" t="s">
        <v>468</v>
      </c>
      <c r="C175" s="72" t="s">
        <v>147</v>
      </c>
      <c r="D175" s="58">
        <v>26</v>
      </c>
      <c r="E175" s="78">
        <v>24</v>
      </c>
      <c r="F175" s="72" t="s">
        <v>56</v>
      </c>
      <c r="G175" s="59">
        <v>3000</v>
      </c>
      <c r="H175" s="58"/>
      <c r="J175" s="69"/>
    </row>
    <row r="176" s="54" customFormat="1" ht="66" customHeight="1" spans="1:10">
      <c r="A176" s="72">
        <f>SUBTOTAL(103,B$3:B176)</f>
        <v>174</v>
      </c>
      <c r="B176" s="78" t="s">
        <v>469</v>
      </c>
      <c r="C176" s="72" t="s">
        <v>147</v>
      </c>
      <c r="D176" s="58">
        <v>110</v>
      </c>
      <c r="E176" s="78">
        <v>25</v>
      </c>
      <c r="F176" s="72" t="s">
        <v>56</v>
      </c>
      <c r="G176" s="59">
        <v>5400</v>
      </c>
      <c r="H176" s="58"/>
      <c r="J176" s="69"/>
    </row>
    <row r="177" s="54" customFormat="1" ht="66" customHeight="1" spans="1:10">
      <c r="A177" s="72">
        <f>SUBTOTAL(103,B$3:B177)</f>
        <v>175</v>
      </c>
      <c r="B177" s="78" t="s">
        <v>470</v>
      </c>
      <c r="C177" s="72" t="s">
        <v>367</v>
      </c>
      <c r="D177" s="58">
        <v>3445.6</v>
      </c>
      <c r="E177" s="78" t="s">
        <v>471</v>
      </c>
      <c r="F177" s="72" t="s">
        <v>56</v>
      </c>
      <c r="G177" s="59">
        <v>105468</v>
      </c>
      <c r="H177" s="58"/>
      <c r="J177" s="69"/>
    </row>
    <row r="178" s="54" customFormat="1" ht="66" customHeight="1" spans="1:10">
      <c r="A178" s="72">
        <f>SUBTOTAL(103,B$3:B178)</f>
        <v>176</v>
      </c>
      <c r="B178" s="78" t="s">
        <v>472</v>
      </c>
      <c r="C178" s="72" t="s">
        <v>147</v>
      </c>
      <c r="D178" s="58">
        <v>13</v>
      </c>
      <c r="E178" s="78">
        <v>68</v>
      </c>
      <c r="F178" s="72" t="s">
        <v>56</v>
      </c>
      <c r="G178" s="59">
        <v>3840</v>
      </c>
      <c r="H178" s="58"/>
      <c r="J178" s="69"/>
    </row>
    <row r="179" s="54" customFormat="1" ht="66" customHeight="1" spans="1:10">
      <c r="A179" s="72">
        <f>SUBTOTAL(103,B$3:B179)</f>
        <v>177</v>
      </c>
      <c r="B179" s="78" t="s">
        <v>473</v>
      </c>
      <c r="C179" s="72" t="s">
        <v>223</v>
      </c>
      <c r="D179" s="58">
        <v>4156.642</v>
      </c>
      <c r="E179" s="78" t="s">
        <v>474</v>
      </c>
      <c r="F179" s="72" t="s">
        <v>56</v>
      </c>
      <c r="G179" s="59">
        <v>126780</v>
      </c>
      <c r="H179" s="58"/>
      <c r="J179" s="69"/>
    </row>
    <row r="180" s="54" customFormat="1" ht="66" customHeight="1" spans="1:10">
      <c r="A180" s="72">
        <f>SUBTOTAL(103,B$3:B180)</f>
        <v>178</v>
      </c>
      <c r="B180" s="78" t="s">
        <v>475</v>
      </c>
      <c r="C180" s="72" t="s">
        <v>371</v>
      </c>
      <c r="D180" s="58">
        <v>177.8</v>
      </c>
      <c r="E180" s="78" t="s">
        <v>476</v>
      </c>
      <c r="F180" s="72" t="s">
        <v>56</v>
      </c>
      <c r="G180" s="59">
        <v>7434</v>
      </c>
      <c r="H180" s="58"/>
      <c r="J180" s="69"/>
    </row>
    <row r="181" s="54" customFormat="1" ht="66" customHeight="1" spans="1:10">
      <c r="A181" s="72">
        <f>SUBTOTAL(103,B$3:B181)</f>
        <v>179</v>
      </c>
      <c r="B181" s="78" t="s">
        <v>477</v>
      </c>
      <c r="C181" s="72" t="s">
        <v>216</v>
      </c>
      <c r="D181" s="58">
        <v>91.6</v>
      </c>
      <c r="E181" s="78" t="s">
        <v>478</v>
      </c>
      <c r="F181" s="72" t="s">
        <v>56</v>
      </c>
      <c r="G181" s="59">
        <v>4848</v>
      </c>
      <c r="H181" s="58"/>
      <c r="J181" s="69"/>
    </row>
    <row r="182" s="54" customFormat="1" ht="66" customHeight="1" spans="1:10">
      <c r="A182" s="72">
        <f>SUBTOTAL(103,B$3:B182)</f>
        <v>180</v>
      </c>
      <c r="B182" s="72" t="s">
        <v>479</v>
      </c>
      <c r="C182" s="72" t="s">
        <v>33</v>
      </c>
      <c r="D182" s="72">
        <v>40.44</v>
      </c>
      <c r="E182" s="72" t="s">
        <v>480</v>
      </c>
      <c r="F182" s="72" t="s">
        <v>56</v>
      </c>
      <c r="G182" s="59">
        <v>4249.65</v>
      </c>
      <c r="H182" s="58"/>
      <c r="J182" s="69"/>
    </row>
    <row r="183" s="54" customFormat="1" ht="66" customHeight="1" spans="1:16381">
      <c r="A183" s="72">
        <f>SUBTOTAL(103,B$3:B183)</f>
        <v>181</v>
      </c>
      <c r="B183" s="72" t="s">
        <v>481</v>
      </c>
      <c r="C183" s="72" t="s">
        <v>33</v>
      </c>
      <c r="D183" s="72">
        <v>26</v>
      </c>
      <c r="E183" s="72">
        <v>40</v>
      </c>
      <c r="F183" s="72" t="s">
        <v>56</v>
      </c>
      <c r="G183" s="59">
        <v>3000</v>
      </c>
      <c r="H183" s="58"/>
      <c r="J183" s="69"/>
      <c r="XBH183" s="53"/>
      <c r="XBI183" s="53"/>
      <c r="XBJ183" s="53"/>
      <c r="XBK183" s="53"/>
      <c r="XBL183" s="53"/>
      <c r="XBM183" s="53"/>
      <c r="XBN183" s="53"/>
      <c r="XBO183" s="53"/>
      <c r="XBP183" s="53"/>
      <c r="XBQ183" s="53"/>
      <c r="XBR183" s="53"/>
      <c r="XBS183" s="53"/>
      <c r="XBT183" s="53"/>
      <c r="XBU183" s="53"/>
      <c r="XBV183" s="53"/>
      <c r="XBW183" s="53"/>
      <c r="XBX183" s="53"/>
      <c r="XBY183" s="53"/>
      <c r="XBZ183" s="53"/>
      <c r="XCA183" s="53"/>
      <c r="XCB183" s="53"/>
      <c r="XCC183" s="53"/>
      <c r="XCD183" s="53"/>
      <c r="XCE183" s="53"/>
      <c r="XCF183" s="53"/>
      <c r="XCG183" s="53"/>
      <c r="XCH183" s="53"/>
      <c r="XCI183" s="53"/>
      <c r="XCJ183" s="53"/>
      <c r="XCK183" s="53"/>
      <c r="XCL183" s="53"/>
      <c r="XCM183" s="53"/>
      <c r="XCN183" s="53"/>
      <c r="XCO183" s="53"/>
      <c r="XCP183" s="53"/>
      <c r="XCQ183" s="53"/>
      <c r="XCR183" s="53"/>
      <c r="XCS183" s="53"/>
      <c r="XCT183" s="53"/>
      <c r="XCU183" s="53"/>
      <c r="XCV183" s="53"/>
      <c r="XCW183" s="53"/>
      <c r="XCX183" s="53"/>
      <c r="XCY183" s="53"/>
      <c r="XCZ183" s="53"/>
      <c r="XDA183" s="53"/>
      <c r="XDB183" s="53"/>
      <c r="XDC183" s="53"/>
      <c r="XDD183" s="53"/>
      <c r="XDE183" s="53"/>
      <c r="XDF183" s="53"/>
      <c r="XDG183" s="53"/>
      <c r="XDH183" s="53"/>
      <c r="XDI183" s="53"/>
      <c r="XDJ183" s="53"/>
      <c r="XDK183" s="53"/>
      <c r="XDL183" s="53"/>
      <c r="XDM183" s="53"/>
      <c r="XDN183" s="53"/>
      <c r="XDO183" s="53"/>
      <c r="XDP183" s="53"/>
      <c r="XDQ183" s="53"/>
      <c r="XDR183" s="53"/>
      <c r="XDS183" s="53"/>
      <c r="XDT183" s="53"/>
      <c r="XDU183" s="53"/>
      <c r="XDV183" s="53"/>
      <c r="XDW183" s="53"/>
      <c r="XDX183" s="53"/>
      <c r="XDY183" s="53"/>
      <c r="XDZ183" s="53"/>
      <c r="XEA183" s="53"/>
      <c r="XEB183" s="53"/>
      <c r="XEC183" s="53"/>
      <c r="XED183" s="53"/>
      <c r="XEE183" s="53"/>
      <c r="XEF183" s="53"/>
      <c r="XEG183" s="53"/>
      <c r="XEH183" s="53"/>
      <c r="XEI183" s="53"/>
      <c r="XEJ183" s="53"/>
      <c r="XEK183" s="53"/>
      <c r="XEL183" s="53"/>
      <c r="XEM183" s="53"/>
      <c r="XEN183" s="53"/>
      <c r="XEO183" s="53"/>
      <c r="XEP183" s="53"/>
      <c r="XEQ183" s="53"/>
      <c r="XER183" s="53"/>
      <c r="XES183" s="53"/>
      <c r="XET183" s="53"/>
      <c r="XEU183" s="53"/>
      <c r="XEV183" s="53"/>
      <c r="XEW183" s="53"/>
      <c r="XEX183" s="53"/>
      <c r="XEY183" s="53"/>
      <c r="XEZ183" s="53"/>
      <c r="XFA183" s="53"/>
    </row>
    <row r="184" s="54" customFormat="1" ht="66" customHeight="1" spans="1:16381">
      <c r="A184" s="72">
        <f>SUBTOTAL(103,B$3:B184)</f>
        <v>182</v>
      </c>
      <c r="B184" s="72" t="s">
        <v>482</v>
      </c>
      <c r="C184" s="72" t="s">
        <v>33</v>
      </c>
      <c r="D184" s="72">
        <v>16</v>
      </c>
      <c r="E184" s="72">
        <v>40</v>
      </c>
      <c r="F184" s="72" t="s">
        <v>56</v>
      </c>
      <c r="G184" s="59">
        <v>3000</v>
      </c>
      <c r="H184" s="58"/>
      <c r="J184" s="69"/>
      <c r="XBH184" s="53"/>
      <c r="XBI184" s="53"/>
      <c r="XBJ184" s="53"/>
      <c r="XBK184" s="53"/>
      <c r="XBL184" s="53"/>
      <c r="XBM184" s="53"/>
      <c r="XBN184" s="53"/>
      <c r="XBO184" s="53"/>
      <c r="XBP184" s="53"/>
      <c r="XBQ184" s="53"/>
      <c r="XBR184" s="53"/>
      <c r="XBS184" s="53"/>
      <c r="XBT184" s="53"/>
      <c r="XBU184" s="53"/>
      <c r="XBV184" s="53"/>
      <c r="XBW184" s="53"/>
      <c r="XBX184" s="53"/>
      <c r="XBY184" s="53"/>
      <c r="XBZ184" s="53"/>
      <c r="XCA184" s="53"/>
      <c r="XCB184" s="53"/>
      <c r="XCC184" s="53"/>
      <c r="XCD184" s="53"/>
      <c r="XCE184" s="53"/>
      <c r="XCF184" s="53"/>
      <c r="XCG184" s="53"/>
      <c r="XCH184" s="53"/>
      <c r="XCI184" s="53"/>
      <c r="XCJ184" s="53"/>
      <c r="XCK184" s="53"/>
      <c r="XCL184" s="53"/>
      <c r="XCM184" s="53"/>
      <c r="XCN184" s="53"/>
      <c r="XCO184" s="53"/>
      <c r="XCP184" s="53"/>
      <c r="XCQ184" s="53"/>
      <c r="XCR184" s="53"/>
      <c r="XCS184" s="53"/>
      <c r="XCT184" s="53"/>
      <c r="XCU184" s="53"/>
      <c r="XCV184" s="53"/>
      <c r="XCW184" s="53"/>
      <c r="XCX184" s="53"/>
      <c r="XCY184" s="53"/>
      <c r="XCZ184" s="53"/>
      <c r="XDA184" s="53"/>
      <c r="XDB184" s="53"/>
      <c r="XDC184" s="53"/>
      <c r="XDD184" s="53"/>
      <c r="XDE184" s="53"/>
      <c r="XDF184" s="53"/>
      <c r="XDG184" s="53"/>
      <c r="XDH184" s="53"/>
      <c r="XDI184" s="53"/>
      <c r="XDJ184" s="53"/>
      <c r="XDK184" s="53"/>
      <c r="XDL184" s="53"/>
      <c r="XDM184" s="53"/>
      <c r="XDN184" s="53"/>
      <c r="XDO184" s="53"/>
      <c r="XDP184" s="53"/>
      <c r="XDQ184" s="53"/>
      <c r="XDR184" s="53"/>
      <c r="XDS184" s="53"/>
      <c r="XDT184" s="53"/>
      <c r="XDU184" s="53"/>
      <c r="XDV184" s="53"/>
      <c r="XDW184" s="53"/>
      <c r="XDX184" s="53"/>
      <c r="XDY184" s="53"/>
      <c r="XDZ184" s="53"/>
      <c r="XEA184" s="53"/>
      <c r="XEB184" s="53"/>
      <c r="XEC184" s="53"/>
      <c r="XED184" s="53"/>
      <c r="XEE184" s="53"/>
      <c r="XEF184" s="53"/>
      <c r="XEG184" s="53"/>
      <c r="XEH184" s="53"/>
      <c r="XEI184" s="53"/>
      <c r="XEJ184" s="53"/>
      <c r="XEK184" s="53"/>
      <c r="XEL184" s="53"/>
      <c r="XEM184" s="53"/>
      <c r="XEN184" s="53"/>
      <c r="XEO184" s="53"/>
      <c r="XEP184" s="53"/>
      <c r="XEQ184" s="53"/>
      <c r="XER184" s="53"/>
      <c r="XES184" s="53"/>
      <c r="XET184" s="53"/>
      <c r="XEU184" s="53"/>
      <c r="XEV184" s="53"/>
      <c r="XEW184" s="53"/>
      <c r="XEX184" s="53"/>
      <c r="XEY184" s="53"/>
      <c r="XEZ184" s="53"/>
      <c r="XFA184" s="53"/>
    </row>
    <row r="185" s="54" customFormat="1" ht="66" customHeight="1" spans="1:16381">
      <c r="A185" s="72">
        <f>SUBTOTAL(103,B$3:B185)</f>
        <v>183</v>
      </c>
      <c r="B185" s="72" t="s">
        <v>483</v>
      </c>
      <c r="C185" s="72" t="s">
        <v>33</v>
      </c>
      <c r="D185" s="72">
        <v>14</v>
      </c>
      <c r="E185" s="72">
        <v>41.7</v>
      </c>
      <c r="F185" s="72" t="s">
        <v>56</v>
      </c>
      <c r="G185" s="59">
        <v>3060</v>
      </c>
      <c r="H185" s="58"/>
      <c r="J185" s="69"/>
      <c r="XBH185" s="53"/>
      <c r="XBI185" s="53"/>
      <c r="XBJ185" s="53"/>
      <c r="XBK185" s="53"/>
      <c r="XBL185" s="53"/>
      <c r="XBM185" s="53"/>
      <c r="XBN185" s="53"/>
      <c r="XBO185" s="53"/>
      <c r="XBP185" s="53"/>
      <c r="XBQ185" s="53"/>
      <c r="XBR185" s="53"/>
      <c r="XBS185" s="53"/>
      <c r="XBT185" s="53"/>
      <c r="XBU185" s="53"/>
      <c r="XBV185" s="53"/>
      <c r="XBW185" s="53"/>
      <c r="XBX185" s="53"/>
      <c r="XBY185" s="53"/>
      <c r="XBZ185" s="53"/>
      <c r="XCA185" s="53"/>
      <c r="XCB185" s="53"/>
      <c r="XCC185" s="53"/>
      <c r="XCD185" s="53"/>
      <c r="XCE185" s="53"/>
      <c r="XCF185" s="53"/>
      <c r="XCG185" s="53"/>
      <c r="XCH185" s="53"/>
      <c r="XCI185" s="53"/>
      <c r="XCJ185" s="53"/>
      <c r="XCK185" s="53"/>
      <c r="XCL185" s="53"/>
      <c r="XCM185" s="53"/>
      <c r="XCN185" s="53"/>
      <c r="XCO185" s="53"/>
      <c r="XCP185" s="53"/>
      <c r="XCQ185" s="53"/>
      <c r="XCR185" s="53"/>
      <c r="XCS185" s="53"/>
      <c r="XCT185" s="53"/>
      <c r="XCU185" s="53"/>
      <c r="XCV185" s="53"/>
      <c r="XCW185" s="53"/>
      <c r="XCX185" s="53"/>
      <c r="XCY185" s="53"/>
      <c r="XCZ185" s="53"/>
      <c r="XDA185" s="53"/>
      <c r="XDB185" s="53"/>
      <c r="XDC185" s="53"/>
      <c r="XDD185" s="53"/>
      <c r="XDE185" s="53"/>
      <c r="XDF185" s="53"/>
      <c r="XDG185" s="53"/>
      <c r="XDH185" s="53"/>
      <c r="XDI185" s="53"/>
      <c r="XDJ185" s="53"/>
      <c r="XDK185" s="53"/>
      <c r="XDL185" s="53"/>
      <c r="XDM185" s="53"/>
      <c r="XDN185" s="53"/>
      <c r="XDO185" s="53"/>
      <c r="XDP185" s="53"/>
      <c r="XDQ185" s="53"/>
      <c r="XDR185" s="53"/>
      <c r="XDS185" s="53"/>
      <c r="XDT185" s="53"/>
      <c r="XDU185" s="53"/>
      <c r="XDV185" s="53"/>
      <c r="XDW185" s="53"/>
      <c r="XDX185" s="53"/>
      <c r="XDY185" s="53"/>
      <c r="XDZ185" s="53"/>
      <c r="XEA185" s="53"/>
      <c r="XEB185" s="53"/>
      <c r="XEC185" s="53"/>
      <c r="XED185" s="53"/>
      <c r="XEE185" s="53"/>
      <c r="XEF185" s="53"/>
      <c r="XEG185" s="53"/>
      <c r="XEH185" s="53"/>
      <c r="XEI185" s="53"/>
      <c r="XEJ185" s="53"/>
      <c r="XEK185" s="53"/>
      <c r="XEL185" s="53"/>
      <c r="XEM185" s="53"/>
      <c r="XEN185" s="53"/>
      <c r="XEO185" s="53"/>
      <c r="XEP185" s="53"/>
      <c r="XEQ185" s="53"/>
      <c r="XER185" s="53"/>
      <c r="XES185" s="53"/>
      <c r="XET185" s="53"/>
      <c r="XEU185" s="53"/>
      <c r="XEV185" s="53"/>
      <c r="XEW185" s="53"/>
      <c r="XEX185" s="53"/>
      <c r="XEY185" s="53"/>
      <c r="XEZ185" s="53"/>
      <c r="XFA185" s="53"/>
    </row>
    <row r="186" s="54" customFormat="1" ht="66" customHeight="1" spans="1:16381">
      <c r="A186" s="72">
        <f>SUBTOTAL(103,B$3:B186)</f>
        <v>184</v>
      </c>
      <c r="B186" s="72" t="s">
        <v>484</v>
      </c>
      <c r="C186" s="72" t="s">
        <v>33</v>
      </c>
      <c r="D186" s="72">
        <v>20</v>
      </c>
      <c r="E186" s="72">
        <v>40</v>
      </c>
      <c r="F186" s="72" t="s">
        <v>56</v>
      </c>
      <c r="G186" s="59">
        <v>3000</v>
      </c>
      <c r="H186" s="58"/>
      <c r="J186" s="69"/>
      <c r="XBH186" s="53"/>
      <c r="XBI186" s="53"/>
      <c r="XBJ186" s="53"/>
      <c r="XBK186" s="53"/>
      <c r="XBL186" s="53"/>
      <c r="XBM186" s="53"/>
      <c r="XBN186" s="53"/>
      <c r="XBO186" s="53"/>
      <c r="XBP186" s="53"/>
      <c r="XBQ186" s="53"/>
      <c r="XBR186" s="53"/>
      <c r="XBS186" s="53"/>
      <c r="XBT186" s="53"/>
      <c r="XBU186" s="53"/>
      <c r="XBV186" s="53"/>
      <c r="XBW186" s="53"/>
      <c r="XBX186" s="53"/>
      <c r="XBY186" s="53"/>
      <c r="XBZ186" s="53"/>
      <c r="XCA186" s="53"/>
      <c r="XCB186" s="53"/>
      <c r="XCC186" s="53"/>
      <c r="XCD186" s="53"/>
      <c r="XCE186" s="53"/>
      <c r="XCF186" s="53"/>
      <c r="XCG186" s="53"/>
      <c r="XCH186" s="53"/>
      <c r="XCI186" s="53"/>
      <c r="XCJ186" s="53"/>
      <c r="XCK186" s="53"/>
      <c r="XCL186" s="53"/>
      <c r="XCM186" s="53"/>
      <c r="XCN186" s="53"/>
      <c r="XCO186" s="53"/>
      <c r="XCP186" s="53"/>
      <c r="XCQ186" s="53"/>
      <c r="XCR186" s="53"/>
      <c r="XCS186" s="53"/>
      <c r="XCT186" s="53"/>
      <c r="XCU186" s="53"/>
      <c r="XCV186" s="53"/>
      <c r="XCW186" s="53"/>
      <c r="XCX186" s="53"/>
      <c r="XCY186" s="53"/>
      <c r="XCZ186" s="53"/>
      <c r="XDA186" s="53"/>
      <c r="XDB186" s="53"/>
      <c r="XDC186" s="53"/>
      <c r="XDD186" s="53"/>
      <c r="XDE186" s="53"/>
      <c r="XDF186" s="53"/>
      <c r="XDG186" s="53"/>
      <c r="XDH186" s="53"/>
      <c r="XDI186" s="53"/>
      <c r="XDJ186" s="53"/>
      <c r="XDK186" s="53"/>
      <c r="XDL186" s="53"/>
      <c r="XDM186" s="53"/>
      <c r="XDN186" s="53"/>
      <c r="XDO186" s="53"/>
      <c r="XDP186" s="53"/>
      <c r="XDQ186" s="53"/>
      <c r="XDR186" s="53"/>
      <c r="XDS186" s="53"/>
      <c r="XDT186" s="53"/>
      <c r="XDU186" s="53"/>
      <c r="XDV186" s="53"/>
      <c r="XDW186" s="53"/>
      <c r="XDX186" s="53"/>
      <c r="XDY186" s="53"/>
      <c r="XDZ186" s="53"/>
      <c r="XEA186" s="53"/>
      <c r="XEB186" s="53"/>
      <c r="XEC186" s="53"/>
      <c r="XED186" s="53"/>
      <c r="XEE186" s="53"/>
      <c r="XEF186" s="53"/>
      <c r="XEG186" s="53"/>
      <c r="XEH186" s="53"/>
      <c r="XEI186" s="53"/>
      <c r="XEJ186" s="53"/>
      <c r="XEK186" s="53"/>
      <c r="XEL186" s="53"/>
      <c r="XEM186" s="53"/>
      <c r="XEN186" s="53"/>
      <c r="XEO186" s="53"/>
      <c r="XEP186" s="53"/>
      <c r="XEQ186" s="53"/>
      <c r="XER186" s="53"/>
      <c r="XES186" s="53"/>
      <c r="XET186" s="53"/>
      <c r="XEU186" s="53"/>
      <c r="XEV186" s="53"/>
      <c r="XEW186" s="53"/>
      <c r="XEX186" s="53"/>
      <c r="XEY186" s="53"/>
      <c r="XEZ186" s="53"/>
      <c r="XFA186" s="53"/>
    </row>
    <row r="187" s="54" customFormat="1" ht="66" customHeight="1" spans="1:16381">
      <c r="A187" s="72">
        <f>SUBTOTAL(103,B$3:B187)</f>
        <v>185</v>
      </c>
      <c r="B187" s="72" t="s">
        <v>485</v>
      </c>
      <c r="C187" s="72" t="s">
        <v>33</v>
      </c>
      <c r="D187" s="72">
        <v>16</v>
      </c>
      <c r="E187" s="72">
        <v>38.2</v>
      </c>
      <c r="F187" s="72" t="s">
        <v>56</v>
      </c>
      <c r="G187" s="59">
        <v>3000</v>
      </c>
      <c r="H187" s="58"/>
      <c r="J187" s="69"/>
      <c r="XBH187" s="53"/>
      <c r="XBI187" s="53"/>
      <c r="XBJ187" s="53"/>
      <c r="XBK187" s="53"/>
      <c r="XBL187" s="53"/>
      <c r="XBM187" s="53"/>
      <c r="XBN187" s="53"/>
      <c r="XBO187" s="53"/>
      <c r="XBP187" s="53"/>
      <c r="XBQ187" s="53"/>
      <c r="XBR187" s="53"/>
      <c r="XBS187" s="53"/>
      <c r="XBT187" s="53"/>
      <c r="XBU187" s="53"/>
      <c r="XBV187" s="53"/>
      <c r="XBW187" s="53"/>
      <c r="XBX187" s="53"/>
      <c r="XBY187" s="53"/>
      <c r="XBZ187" s="53"/>
      <c r="XCA187" s="53"/>
      <c r="XCB187" s="53"/>
      <c r="XCC187" s="53"/>
      <c r="XCD187" s="53"/>
      <c r="XCE187" s="53"/>
      <c r="XCF187" s="53"/>
      <c r="XCG187" s="53"/>
      <c r="XCH187" s="53"/>
      <c r="XCI187" s="53"/>
      <c r="XCJ187" s="53"/>
      <c r="XCK187" s="53"/>
      <c r="XCL187" s="53"/>
      <c r="XCM187" s="53"/>
      <c r="XCN187" s="53"/>
      <c r="XCO187" s="53"/>
      <c r="XCP187" s="53"/>
      <c r="XCQ187" s="53"/>
      <c r="XCR187" s="53"/>
      <c r="XCS187" s="53"/>
      <c r="XCT187" s="53"/>
      <c r="XCU187" s="53"/>
      <c r="XCV187" s="53"/>
      <c r="XCW187" s="53"/>
      <c r="XCX187" s="53"/>
      <c r="XCY187" s="53"/>
      <c r="XCZ187" s="53"/>
      <c r="XDA187" s="53"/>
      <c r="XDB187" s="53"/>
      <c r="XDC187" s="53"/>
      <c r="XDD187" s="53"/>
      <c r="XDE187" s="53"/>
      <c r="XDF187" s="53"/>
      <c r="XDG187" s="53"/>
      <c r="XDH187" s="53"/>
      <c r="XDI187" s="53"/>
      <c r="XDJ187" s="53"/>
      <c r="XDK187" s="53"/>
      <c r="XDL187" s="53"/>
      <c r="XDM187" s="53"/>
      <c r="XDN187" s="53"/>
      <c r="XDO187" s="53"/>
      <c r="XDP187" s="53"/>
      <c r="XDQ187" s="53"/>
      <c r="XDR187" s="53"/>
      <c r="XDS187" s="53"/>
      <c r="XDT187" s="53"/>
      <c r="XDU187" s="53"/>
      <c r="XDV187" s="53"/>
      <c r="XDW187" s="53"/>
      <c r="XDX187" s="53"/>
      <c r="XDY187" s="53"/>
      <c r="XDZ187" s="53"/>
      <c r="XEA187" s="53"/>
      <c r="XEB187" s="53"/>
      <c r="XEC187" s="53"/>
      <c r="XED187" s="53"/>
      <c r="XEE187" s="53"/>
      <c r="XEF187" s="53"/>
      <c r="XEG187" s="53"/>
      <c r="XEH187" s="53"/>
      <c r="XEI187" s="53"/>
      <c r="XEJ187" s="53"/>
      <c r="XEK187" s="53"/>
      <c r="XEL187" s="53"/>
      <c r="XEM187" s="53"/>
      <c r="XEN187" s="53"/>
      <c r="XEO187" s="53"/>
      <c r="XEP187" s="53"/>
      <c r="XEQ187" s="53"/>
      <c r="XER187" s="53"/>
      <c r="XES187" s="53"/>
      <c r="XET187" s="53"/>
      <c r="XEU187" s="53"/>
      <c r="XEV187" s="53"/>
      <c r="XEW187" s="53"/>
      <c r="XEX187" s="53"/>
      <c r="XEY187" s="53"/>
      <c r="XEZ187" s="53"/>
      <c r="XFA187" s="53"/>
    </row>
    <row r="188" s="54" customFormat="1" ht="66" customHeight="1" spans="1:16381">
      <c r="A188" s="72">
        <f>SUBTOTAL(103,B$3:B188)</f>
        <v>186</v>
      </c>
      <c r="B188" s="72" t="s">
        <v>486</v>
      </c>
      <c r="C188" s="72" t="s">
        <v>33</v>
      </c>
      <c r="D188" s="72">
        <v>30.2</v>
      </c>
      <c r="E188" s="72">
        <v>20</v>
      </c>
      <c r="F188" s="72" t="s">
        <v>56</v>
      </c>
      <c r="G188" s="59">
        <v>3030</v>
      </c>
      <c r="H188" s="58"/>
      <c r="J188" s="69"/>
      <c r="XBH188" s="53"/>
      <c r="XBI188" s="53"/>
      <c r="XBJ188" s="53"/>
      <c r="XBK188" s="53"/>
      <c r="XBL188" s="53"/>
      <c r="XBM188" s="53"/>
      <c r="XBN188" s="53"/>
      <c r="XBO188" s="53"/>
      <c r="XBP188" s="53"/>
      <c r="XBQ188" s="53"/>
      <c r="XBR188" s="53"/>
      <c r="XBS188" s="53"/>
      <c r="XBT188" s="53"/>
      <c r="XBU188" s="53"/>
      <c r="XBV188" s="53"/>
      <c r="XBW188" s="53"/>
      <c r="XBX188" s="53"/>
      <c r="XBY188" s="53"/>
      <c r="XBZ188" s="53"/>
      <c r="XCA188" s="53"/>
      <c r="XCB188" s="53"/>
      <c r="XCC188" s="53"/>
      <c r="XCD188" s="53"/>
      <c r="XCE188" s="53"/>
      <c r="XCF188" s="53"/>
      <c r="XCG188" s="53"/>
      <c r="XCH188" s="53"/>
      <c r="XCI188" s="53"/>
      <c r="XCJ188" s="53"/>
      <c r="XCK188" s="53"/>
      <c r="XCL188" s="53"/>
      <c r="XCM188" s="53"/>
      <c r="XCN188" s="53"/>
      <c r="XCO188" s="53"/>
      <c r="XCP188" s="53"/>
      <c r="XCQ188" s="53"/>
      <c r="XCR188" s="53"/>
      <c r="XCS188" s="53"/>
      <c r="XCT188" s="53"/>
      <c r="XCU188" s="53"/>
      <c r="XCV188" s="53"/>
      <c r="XCW188" s="53"/>
      <c r="XCX188" s="53"/>
      <c r="XCY188" s="53"/>
      <c r="XCZ188" s="53"/>
      <c r="XDA188" s="53"/>
      <c r="XDB188" s="53"/>
      <c r="XDC188" s="53"/>
      <c r="XDD188" s="53"/>
      <c r="XDE188" s="53"/>
      <c r="XDF188" s="53"/>
      <c r="XDG188" s="53"/>
      <c r="XDH188" s="53"/>
      <c r="XDI188" s="53"/>
      <c r="XDJ188" s="53"/>
      <c r="XDK188" s="53"/>
      <c r="XDL188" s="53"/>
      <c r="XDM188" s="53"/>
      <c r="XDN188" s="53"/>
      <c r="XDO188" s="53"/>
      <c r="XDP188" s="53"/>
      <c r="XDQ188" s="53"/>
      <c r="XDR188" s="53"/>
      <c r="XDS188" s="53"/>
      <c r="XDT188" s="53"/>
      <c r="XDU188" s="53"/>
      <c r="XDV188" s="53"/>
      <c r="XDW188" s="53"/>
      <c r="XDX188" s="53"/>
      <c r="XDY188" s="53"/>
      <c r="XDZ188" s="53"/>
      <c r="XEA188" s="53"/>
      <c r="XEB188" s="53"/>
      <c r="XEC188" s="53"/>
      <c r="XED188" s="53"/>
      <c r="XEE188" s="53"/>
      <c r="XEF188" s="53"/>
      <c r="XEG188" s="53"/>
      <c r="XEH188" s="53"/>
      <c r="XEI188" s="53"/>
      <c r="XEJ188" s="53"/>
      <c r="XEK188" s="53"/>
      <c r="XEL188" s="53"/>
      <c r="XEM188" s="53"/>
      <c r="XEN188" s="53"/>
      <c r="XEO188" s="53"/>
      <c r="XEP188" s="53"/>
      <c r="XEQ188" s="53"/>
      <c r="XER188" s="53"/>
      <c r="XES188" s="53"/>
      <c r="XET188" s="53"/>
      <c r="XEU188" s="53"/>
      <c r="XEV188" s="53"/>
      <c r="XEW188" s="53"/>
      <c r="XEX188" s="53"/>
      <c r="XEY188" s="53"/>
      <c r="XEZ188" s="53"/>
      <c r="XFA188" s="53"/>
    </row>
    <row r="189" s="54" customFormat="1" ht="66" customHeight="1" spans="1:16381">
      <c r="A189" s="72">
        <f>SUBTOTAL(103,B$3:B189)</f>
        <v>187</v>
      </c>
      <c r="B189" s="72" t="s">
        <v>487</v>
      </c>
      <c r="C189" s="72" t="s">
        <v>33</v>
      </c>
      <c r="D189" s="72">
        <v>20.4</v>
      </c>
      <c r="E189" s="72">
        <v>20.1</v>
      </c>
      <c r="F189" s="72" t="s">
        <v>56</v>
      </c>
      <c r="G189" s="59">
        <v>3000</v>
      </c>
      <c r="H189" s="58"/>
      <c r="J189" s="69"/>
      <c r="XBH189" s="53"/>
      <c r="XBI189" s="53"/>
      <c r="XBJ189" s="53"/>
      <c r="XBK189" s="53"/>
      <c r="XBL189" s="53"/>
      <c r="XBM189" s="53"/>
      <c r="XBN189" s="53"/>
      <c r="XBO189" s="53"/>
      <c r="XBP189" s="53"/>
      <c r="XBQ189" s="53"/>
      <c r="XBR189" s="53"/>
      <c r="XBS189" s="53"/>
      <c r="XBT189" s="53"/>
      <c r="XBU189" s="53"/>
      <c r="XBV189" s="53"/>
      <c r="XBW189" s="53"/>
      <c r="XBX189" s="53"/>
      <c r="XBY189" s="53"/>
      <c r="XBZ189" s="53"/>
      <c r="XCA189" s="53"/>
      <c r="XCB189" s="53"/>
      <c r="XCC189" s="53"/>
      <c r="XCD189" s="53"/>
      <c r="XCE189" s="53"/>
      <c r="XCF189" s="53"/>
      <c r="XCG189" s="53"/>
      <c r="XCH189" s="53"/>
      <c r="XCI189" s="53"/>
      <c r="XCJ189" s="53"/>
      <c r="XCK189" s="53"/>
      <c r="XCL189" s="53"/>
      <c r="XCM189" s="53"/>
      <c r="XCN189" s="53"/>
      <c r="XCO189" s="53"/>
      <c r="XCP189" s="53"/>
      <c r="XCQ189" s="53"/>
      <c r="XCR189" s="53"/>
      <c r="XCS189" s="53"/>
      <c r="XCT189" s="53"/>
      <c r="XCU189" s="53"/>
      <c r="XCV189" s="53"/>
      <c r="XCW189" s="53"/>
      <c r="XCX189" s="53"/>
      <c r="XCY189" s="53"/>
      <c r="XCZ189" s="53"/>
      <c r="XDA189" s="53"/>
      <c r="XDB189" s="53"/>
      <c r="XDC189" s="53"/>
      <c r="XDD189" s="53"/>
      <c r="XDE189" s="53"/>
      <c r="XDF189" s="53"/>
      <c r="XDG189" s="53"/>
      <c r="XDH189" s="53"/>
      <c r="XDI189" s="53"/>
      <c r="XDJ189" s="53"/>
      <c r="XDK189" s="53"/>
      <c r="XDL189" s="53"/>
      <c r="XDM189" s="53"/>
      <c r="XDN189" s="53"/>
      <c r="XDO189" s="53"/>
      <c r="XDP189" s="53"/>
      <c r="XDQ189" s="53"/>
      <c r="XDR189" s="53"/>
      <c r="XDS189" s="53"/>
      <c r="XDT189" s="53"/>
      <c r="XDU189" s="53"/>
      <c r="XDV189" s="53"/>
      <c r="XDW189" s="53"/>
      <c r="XDX189" s="53"/>
      <c r="XDY189" s="53"/>
      <c r="XDZ189" s="53"/>
      <c r="XEA189" s="53"/>
      <c r="XEB189" s="53"/>
      <c r="XEC189" s="53"/>
      <c r="XED189" s="53"/>
      <c r="XEE189" s="53"/>
      <c r="XEF189" s="53"/>
      <c r="XEG189" s="53"/>
      <c r="XEH189" s="53"/>
      <c r="XEI189" s="53"/>
      <c r="XEJ189" s="53"/>
      <c r="XEK189" s="53"/>
      <c r="XEL189" s="53"/>
      <c r="XEM189" s="53"/>
      <c r="XEN189" s="53"/>
      <c r="XEO189" s="53"/>
      <c r="XEP189" s="53"/>
      <c r="XEQ189" s="53"/>
      <c r="XER189" s="53"/>
      <c r="XES189" s="53"/>
      <c r="XET189" s="53"/>
      <c r="XEU189" s="53"/>
      <c r="XEV189" s="53"/>
      <c r="XEW189" s="53"/>
      <c r="XEX189" s="53"/>
      <c r="XEY189" s="53"/>
      <c r="XEZ189" s="53"/>
      <c r="XFA189" s="53"/>
    </row>
    <row r="190" s="54" customFormat="1" ht="66" customHeight="1" spans="1:16381">
      <c r="A190" s="72">
        <f>SUBTOTAL(103,B$3:B190)</f>
        <v>188</v>
      </c>
      <c r="B190" s="72" t="s">
        <v>488</v>
      </c>
      <c r="C190" s="72" t="s">
        <v>33</v>
      </c>
      <c r="D190" s="72">
        <v>14.6</v>
      </c>
      <c r="E190" s="72">
        <v>37.1</v>
      </c>
      <c r="F190" s="72" t="s">
        <v>56</v>
      </c>
      <c r="G190" s="59">
        <v>3000</v>
      </c>
      <c r="H190" s="58"/>
      <c r="J190" s="69"/>
      <c r="XBH190" s="53"/>
      <c r="XBI190" s="53"/>
      <c r="XBJ190" s="53"/>
      <c r="XBK190" s="53"/>
      <c r="XBL190" s="53"/>
      <c r="XBM190" s="53"/>
      <c r="XBN190" s="53"/>
      <c r="XBO190" s="53"/>
      <c r="XBP190" s="53"/>
      <c r="XBQ190" s="53"/>
      <c r="XBR190" s="53"/>
      <c r="XBS190" s="53"/>
      <c r="XBT190" s="53"/>
      <c r="XBU190" s="53"/>
      <c r="XBV190" s="53"/>
      <c r="XBW190" s="53"/>
      <c r="XBX190" s="53"/>
      <c r="XBY190" s="53"/>
      <c r="XBZ190" s="53"/>
      <c r="XCA190" s="53"/>
      <c r="XCB190" s="53"/>
      <c r="XCC190" s="53"/>
      <c r="XCD190" s="53"/>
      <c r="XCE190" s="53"/>
      <c r="XCF190" s="53"/>
      <c r="XCG190" s="53"/>
      <c r="XCH190" s="53"/>
      <c r="XCI190" s="53"/>
      <c r="XCJ190" s="53"/>
      <c r="XCK190" s="53"/>
      <c r="XCL190" s="53"/>
      <c r="XCM190" s="53"/>
      <c r="XCN190" s="53"/>
      <c r="XCO190" s="53"/>
      <c r="XCP190" s="53"/>
      <c r="XCQ190" s="53"/>
      <c r="XCR190" s="53"/>
      <c r="XCS190" s="53"/>
      <c r="XCT190" s="53"/>
      <c r="XCU190" s="53"/>
      <c r="XCV190" s="53"/>
      <c r="XCW190" s="53"/>
      <c r="XCX190" s="53"/>
      <c r="XCY190" s="53"/>
      <c r="XCZ190" s="53"/>
      <c r="XDA190" s="53"/>
      <c r="XDB190" s="53"/>
      <c r="XDC190" s="53"/>
      <c r="XDD190" s="53"/>
      <c r="XDE190" s="53"/>
      <c r="XDF190" s="53"/>
      <c r="XDG190" s="53"/>
      <c r="XDH190" s="53"/>
      <c r="XDI190" s="53"/>
      <c r="XDJ190" s="53"/>
      <c r="XDK190" s="53"/>
      <c r="XDL190" s="53"/>
      <c r="XDM190" s="53"/>
      <c r="XDN190" s="53"/>
      <c r="XDO190" s="53"/>
      <c r="XDP190" s="53"/>
      <c r="XDQ190" s="53"/>
      <c r="XDR190" s="53"/>
      <c r="XDS190" s="53"/>
      <c r="XDT190" s="53"/>
      <c r="XDU190" s="53"/>
      <c r="XDV190" s="53"/>
      <c r="XDW190" s="53"/>
      <c r="XDX190" s="53"/>
      <c r="XDY190" s="53"/>
      <c r="XDZ190" s="53"/>
      <c r="XEA190" s="53"/>
      <c r="XEB190" s="53"/>
      <c r="XEC190" s="53"/>
      <c r="XED190" s="53"/>
      <c r="XEE190" s="53"/>
      <c r="XEF190" s="53"/>
      <c r="XEG190" s="53"/>
      <c r="XEH190" s="53"/>
      <c r="XEI190" s="53"/>
      <c r="XEJ190" s="53"/>
      <c r="XEK190" s="53"/>
      <c r="XEL190" s="53"/>
      <c r="XEM190" s="53"/>
      <c r="XEN190" s="53"/>
      <c r="XEO190" s="53"/>
      <c r="XEP190" s="53"/>
      <c r="XEQ190" s="53"/>
      <c r="XER190" s="53"/>
      <c r="XES190" s="53"/>
      <c r="XET190" s="53"/>
      <c r="XEU190" s="53"/>
      <c r="XEV190" s="53"/>
      <c r="XEW190" s="53"/>
      <c r="XEX190" s="53"/>
      <c r="XEY190" s="53"/>
      <c r="XEZ190" s="53"/>
      <c r="XFA190" s="53"/>
    </row>
    <row r="191" s="54" customFormat="1" ht="66" customHeight="1" spans="1:16381">
      <c r="A191" s="72">
        <f>SUBTOTAL(103,B$3:B191)</f>
        <v>189</v>
      </c>
      <c r="B191" s="72" t="s">
        <v>489</v>
      </c>
      <c r="C191" s="72" t="s">
        <v>33</v>
      </c>
      <c r="D191" s="72">
        <v>33.6</v>
      </c>
      <c r="E191" s="72">
        <v>47.2</v>
      </c>
      <c r="F191" s="72" t="s">
        <v>56</v>
      </c>
      <c r="G191" s="59">
        <v>3360</v>
      </c>
      <c r="H191" s="58"/>
      <c r="J191" s="69"/>
      <c r="XBH191" s="53"/>
      <c r="XBI191" s="53"/>
      <c r="XBJ191" s="53"/>
      <c r="XBK191" s="53"/>
      <c r="XBL191" s="53"/>
      <c r="XBM191" s="53"/>
      <c r="XBN191" s="53"/>
      <c r="XBO191" s="53"/>
      <c r="XBP191" s="53"/>
      <c r="XBQ191" s="53"/>
      <c r="XBR191" s="53"/>
      <c r="XBS191" s="53"/>
      <c r="XBT191" s="53"/>
      <c r="XBU191" s="53"/>
      <c r="XBV191" s="53"/>
      <c r="XBW191" s="53"/>
      <c r="XBX191" s="53"/>
      <c r="XBY191" s="53"/>
      <c r="XBZ191" s="53"/>
      <c r="XCA191" s="53"/>
      <c r="XCB191" s="53"/>
      <c r="XCC191" s="53"/>
      <c r="XCD191" s="53"/>
      <c r="XCE191" s="53"/>
      <c r="XCF191" s="53"/>
      <c r="XCG191" s="53"/>
      <c r="XCH191" s="53"/>
      <c r="XCI191" s="53"/>
      <c r="XCJ191" s="53"/>
      <c r="XCK191" s="53"/>
      <c r="XCL191" s="53"/>
      <c r="XCM191" s="53"/>
      <c r="XCN191" s="53"/>
      <c r="XCO191" s="53"/>
      <c r="XCP191" s="53"/>
      <c r="XCQ191" s="53"/>
      <c r="XCR191" s="53"/>
      <c r="XCS191" s="53"/>
      <c r="XCT191" s="53"/>
      <c r="XCU191" s="53"/>
      <c r="XCV191" s="53"/>
      <c r="XCW191" s="53"/>
      <c r="XCX191" s="53"/>
      <c r="XCY191" s="53"/>
      <c r="XCZ191" s="53"/>
      <c r="XDA191" s="53"/>
      <c r="XDB191" s="53"/>
      <c r="XDC191" s="53"/>
      <c r="XDD191" s="53"/>
      <c r="XDE191" s="53"/>
      <c r="XDF191" s="53"/>
      <c r="XDG191" s="53"/>
      <c r="XDH191" s="53"/>
      <c r="XDI191" s="53"/>
      <c r="XDJ191" s="53"/>
      <c r="XDK191" s="53"/>
      <c r="XDL191" s="53"/>
      <c r="XDM191" s="53"/>
      <c r="XDN191" s="53"/>
      <c r="XDO191" s="53"/>
      <c r="XDP191" s="53"/>
      <c r="XDQ191" s="53"/>
      <c r="XDR191" s="53"/>
      <c r="XDS191" s="53"/>
      <c r="XDT191" s="53"/>
      <c r="XDU191" s="53"/>
      <c r="XDV191" s="53"/>
      <c r="XDW191" s="53"/>
      <c r="XDX191" s="53"/>
      <c r="XDY191" s="53"/>
      <c r="XDZ191" s="53"/>
      <c r="XEA191" s="53"/>
      <c r="XEB191" s="53"/>
      <c r="XEC191" s="53"/>
      <c r="XED191" s="53"/>
      <c r="XEE191" s="53"/>
      <c r="XEF191" s="53"/>
      <c r="XEG191" s="53"/>
      <c r="XEH191" s="53"/>
      <c r="XEI191" s="53"/>
      <c r="XEJ191" s="53"/>
      <c r="XEK191" s="53"/>
      <c r="XEL191" s="53"/>
      <c r="XEM191" s="53"/>
      <c r="XEN191" s="53"/>
      <c r="XEO191" s="53"/>
      <c r="XEP191" s="53"/>
      <c r="XEQ191" s="53"/>
      <c r="XER191" s="53"/>
      <c r="XES191" s="53"/>
      <c r="XET191" s="53"/>
      <c r="XEU191" s="53"/>
      <c r="XEV191" s="53"/>
      <c r="XEW191" s="53"/>
      <c r="XEX191" s="53"/>
      <c r="XEY191" s="53"/>
      <c r="XEZ191" s="53"/>
      <c r="XFA191" s="53"/>
    </row>
    <row r="192" s="54" customFormat="1" ht="66" customHeight="1" spans="1:16381">
      <c r="A192" s="72">
        <f>SUBTOTAL(103,B$3:B192)</f>
        <v>190</v>
      </c>
      <c r="B192" s="72" t="s">
        <v>490</v>
      </c>
      <c r="C192" s="72" t="s">
        <v>33</v>
      </c>
      <c r="D192" s="72">
        <v>17.2</v>
      </c>
      <c r="E192" s="72">
        <v>36.4</v>
      </c>
      <c r="F192" s="72" t="s">
        <v>56</v>
      </c>
      <c r="G192" s="59">
        <v>3000</v>
      </c>
      <c r="H192" s="58"/>
      <c r="J192" s="69"/>
      <c r="XBH192" s="53"/>
      <c r="XBI192" s="53"/>
      <c r="XBJ192" s="53"/>
      <c r="XBK192" s="53"/>
      <c r="XBL192" s="53"/>
      <c r="XBM192" s="53"/>
      <c r="XBN192" s="53"/>
      <c r="XBO192" s="53"/>
      <c r="XBP192" s="53"/>
      <c r="XBQ192" s="53"/>
      <c r="XBR192" s="53"/>
      <c r="XBS192" s="53"/>
      <c r="XBT192" s="53"/>
      <c r="XBU192" s="53"/>
      <c r="XBV192" s="53"/>
      <c r="XBW192" s="53"/>
      <c r="XBX192" s="53"/>
      <c r="XBY192" s="53"/>
      <c r="XBZ192" s="53"/>
      <c r="XCA192" s="53"/>
      <c r="XCB192" s="53"/>
      <c r="XCC192" s="53"/>
      <c r="XCD192" s="53"/>
      <c r="XCE192" s="53"/>
      <c r="XCF192" s="53"/>
      <c r="XCG192" s="53"/>
      <c r="XCH192" s="53"/>
      <c r="XCI192" s="53"/>
      <c r="XCJ192" s="53"/>
      <c r="XCK192" s="53"/>
      <c r="XCL192" s="53"/>
      <c r="XCM192" s="53"/>
      <c r="XCN192" s="53"/>
      <c r="XCO192" s="53"/>
      <c r="XCP192" s="53"/>
      <c r="XCQ192" s="53"/>
      <c r="XCR192" s="53"/>
      <c r="XCS192" s="53"/>
      <c r="XCT192" s="53"/>
      <c r="XCU192" s="53"/>
      <c r="XCV192" s="53"/>
      <c r="XCW192" s="53"/>
      <c r="XCX192" s="53"/>
      <c r="XCY192" s="53"/>
      <c r="XCZ192" s="53"/>
      <c r="XDA192" s="53"/>
      <c r="XDB192" s="53"/>
      <c r="XDC192" s="53"/>
      <c r="XDD192" s="53"/>
      <c r="XDE192" s="53"/>
      <c r="XDF192" s="53"/>
      <c r="XDG192" s="53"/>
      <c r="XDH192" s="53"/>
      <c r="XDI192" s="53"/>
      <c r="XDJ192" s="53"/>
      <c r="XDK192" s="53"/>
      <c r="XDL192" s="53"/>
      <c r="XDM192" s="53"/>
      <c r="XDN192" s="53"/>
      <c r="XDO192" s="53"/>
      <c r="XDP192" s="53"/>
      <c r="XDQ192" s="53"/>
      <c r="XDR192" s="53"/>
      <c r="XDS192" s="53"/>
      <c r="XDT192" s="53"/>
      <c r="XDU192" s="53"/>
      <c r="XDV192" s="53"/>
      <c r="XDW192" s="53"/>
      <c r="XDX192" s="53"/>
      <c r="XDY192" s="53"/>
      <c r="XDZ192" s="53"/>
      <c r="XEA192" s="53"/>
      <c r="XEB192" s="53"/>
      <c r="XEC192" s="53"/>
      <c r="XED192" s="53"/>
      <c r="XEE192" s="53"/>
      <c r="XEF192" s="53"/>
      <c r="XEG192" s="53"/>
      <c r="XEH192" s="53"/>
      <c r="XEI192" s="53"/>
      <c r="XEJ192" s="53"/>
      <c r="XEK192" s="53"/>
      <c r="XEL192" s="53"/>
      <c r="XEM192" s="53"/>
      <c r="XEN192" s="53"/>
      <c r="XEO192" s="53"/>
      <c r="XEP192" s="53"/>
      <c r="XEQ192" s="53"/>
      <c r="XER192" s="53"/>
      <c r="XES192" s="53"/>
      <c r="XET192" s="53"/>
      <c r="XEU192" s="53"/>
      <c r="XEV192" s="53"/>
      <c r="XEW192" s="53"/>
      <c r="XEX192" s="53"/>
      <c r="XEY192" s="53"/>
      <c r="XEZ192" s="53"/>
      <c r="XFA192" s="53"/>
    </row>
    <row r="193" s="54" customFormat="1" ht="66" customHeight="1" spans="1:16381">
      <c r="A193" s="72">
        <f>SUBTOTAL(103,B$3:B193)</f>
        <v>191</v>
      </c>
      <c r="B193" s="72" t="s">
        <v>491</v>
      </c>
      <c r="C193" s="72" t="s">
        <v>33</v>
      </c>
      <c r="D193" s="72">
        <v>3.4</v>
      </c>
      <c r="E193" s="72">
        <v>16.2</v>
      </c>
      <c r="F193" s="72" t="s">
        <v>56</v>
      </c>
      <c r="G193" s="59">
        <v>3000</v>
      </c>
      <c r="H193" s="58"/>
      <c r="J193" s="69"/>
      <c r="XBH193" s="53"/>
      <c r="XBI193" s="53"/>
      <c r="XBJ193" s="53"/>
      <c r="XBK193" s="53"/>
      <c r="XBL193" s="53"/>
      <c r="XBM193" s="53"/>
      <c r="XBN193" s="53"/>
      <c r="XBO193" s="53"/>
      <c r="XBP193" s="53"/>
      <c r="XBQ193" s="53"/>
      <c r="XBR193" s="53"/>
      <c r="XBS193" s="53"/>
      <c r="XBT193" s="53"/>
      <c r="XBU193" s="53"/>
      <c r="XBV193" s="53"/>
      <c r="XBW193" s="53"/>
      <c r="XBX193" s="53"/>
      <c r="XBY193" s="53"/>
      <c r="XBZ193" s="53"/>
      <c r="XCA193" s="53"/>
      <c r="XCB193" s="53"/>
      <c r="XCC193" s="53"/>
      <c r="XCD193" s="53"/>
      <c r="XCE193" s="53"/>
      <c r="XCF193" s="53"/>
      <c r="XCG193" s="53"/>
      <c r="XCH193" s="53"/>
      <c r="XCI193" s="53"/>
      <c r="XCJ193" s="53"/>
      <c r="XCK193" s="53"/>
      <c r="XCL193" s="53"/>
      <c r="XCM193" s="53"/>
      <c r="XCN193" s="53"/>
      <c r="XCO193" s="53"/>
      <c r="XCP193" s="53"/>
      <c r="XCQ193" s="53"/>
      <c r="XCR193" s="53"/>
      <c r="XCS193" s="53"/>
      <c r="XCT193" s="53"/>
      <c r="XCU193" s="53"/>
      <c r="XCV193" s="53"/>
      <c r="XCW193" s="53"/>
      <c r="XCX193" s="53"/>
      <c r="XCY193" s="53"/>
      <c r="XCZ193" s="53"/>
      <c r="XDA193" s="53"/>
      <c r="XDB193" s="53"/>
      <c r="XDC193" s="53"/>
      <c r="XDD193" s="53"/>
      <c r="XDE193" s="53"/>
      <c r="XDF193" s="53"/>
      <c r="XDG193" s="53"/>
      <c r="XDH193" s="53"/>
      <c r="XDI193" s="53"/>
      <c r="XDJ193" s="53"/>
      <c r="XDK193" s="53"/>
      <c r="XDL193" s="53"/>
      <c r="XDM193" s="53"/>
      <c r="XDN193" s="53"/>
      <c r="XDO193" s="53"/>
      <c r="XDP193" s="53"/>
      <c r="XDQ193" s="53"/>
      <c r="XDR193" s="53"/>
      <c r="XDS193" s="53"/>
      <c r="XDT193" s="53"/>
      <c r="XDU193" s="53"/>
      <c r="XDV193" s="53"/>
      <c r="XDW193" s="53"/>
      <c r="XDX193" s="53"/>
      <c r="XDY193" s="53"/>
      <c r="XDZ193" s="53"/>
      <c r="XEA193" s="53"/>
      <c r="XEB193" s="53"/>
      <c r="XEC193" s="53"/>
      <c r="XED193" s="53"/>
      <c r="XEE193" s="53"/>
      <c r="XEF193" s="53"/>
      <c r="XEG193" s="53"/>
      <c r="XEH193" s="53"/>
      <c r="XEI193" s="53"/>
      <c r="XEJ193" s="53"/>
      <c r="XEK193" s="53"/>
      <c r="XEL193" s="53"/>
      <c r="XEM193" s="53"/>
      <c r="XEN193" s="53"/>
      <c r="XEO193" s="53"/>
      <c r="XEP193" s="53"/>
      <c r="XEQ193" s="53"/>
      <c r="XER193" s="53"/>
      <c r="XES193" s="53"/>
      <c r="XET193" s="53"/>
      <c r="XEU193" s="53"/>
      <c r="XEV193" s="53"/>
      <c r="XEW193" s="53"/>
      <c r="XEX193" s="53"/>
      <c r="XEY193" s="53"/>
      <c r="XEZ193" s="53"/>
      <c r="XFA193" s="53"/>
    </row>
    <row r="194" s="54" customFormat="1" ht="66" customHeight="1" spans="1:16381">
      <c r="A194" s="72">
        <f>SUBTOTAL(103,B$3:B194)</f>
        <v>192</v>
      </c>
      <c r="B194" s="72" t="s">
        <v>492</v>
      </c>
      <c r="C194" s="72" t="s">
        <v>33</v>
      </c>
      <c r="D194" s="72">
        <v>13</v>
      </c>
      <c r="E194" s="72">
        <v>27</v>
      </c>
      <c r="F194" s="72" t="s">
        <v>56</v>
      </c>
      <c r="G194" s="59">
        <v>3000</v>
      </c>
      <c r="H194" s="58"/>
      <c r="J194" s="69"/>
      <c r="XBH194" s="53"/>
      <c r="XBI194" s="53"/>
      <c r="XBJ194" s="53"/>
      <c r="XBK194" s="53"/>
      <c r="XBL194" s="53"/>
      <c r="XBM194" s="53"/>
      <c r="XBN194" s="53"/>
      <c r="XBO194" s="53"/>
      <c r="XBP194" s="53"/>
      <c r="XBQ194" s="53"/>
      <c r="XBR194" s="53"/>
      <c r="XBS194" s="53"/>
      <c r="XBT194" s="53"/>
      <c r="XBU194" s="53"/>
      <c r="XBV194" s="53"/>
      <c r="XBW194" s="53"/>
      <c r="XBX194" s="53"/>
      <c r="XBY194" s="53"/>
      <c r="XBZ194" s="53"/>
      <c r="XCA194" s="53"/>
      <c r="XCB194" s="53"/>
      <c r="XCC194" s="53"/>
      <c r="XCD194" s="53"/>
      <c r="XCE194" s="53"/>
      <c r="XCF194" s="53"/>
      <c r="XCG194" s="53"/>
      <c r="XCH194" s="53"/>
      <c r="XCI194" s="53"/>
      <c r="XCJ194" s="53"/>
      <c r="XCK194" s="53"/>
      <c r="XCL194" s="53"/>
      <c r="XCM194" s="53"/>
      <c r="XCN194" s="53"/>
      <c r="XCO194" s="53"/>
      <c r="XCP194" s="53"/>
      <c r="XCQ194" s="53"/>
      <c r="XCR194" s="53"/>
      <c r="XCS194" s="53"/>
      <c r="XCT194" s="53"/>
      <c r="XCU194" s="53"/>
      <c r="XCV194" s="53"/>
      <c r="XCW194" s="53"/>
      <c r="XCX194" s="53"/>
      <c r="XCY194" s="53"/>
      <c r="XCZ194" s="53"/>
      <c r="XDA194" s="53"/>
      <c r="XDB194" s="53"/>
      <c r="XDC194" s="53"/>
      <c r="XDD194" s="53"/>
      <c r="XDE194" s="53"/>
      <c r="XDF194" s="53"/>
      <c r="XDG194" s="53"/>
      <c r="XDH194" s="53"/>
      <c r="XDI194" s="53"/>
      <c r="XDJ194" s="53"/>
      <c r="XDK194" s="53"/>
      <c r="XDL194" s="53"/>
      <c r="XDM194" s="53"/>
      <c r="XDN194" s="53"/>
      <c r="XDO194" s="53"/>
      <c r="XDP194" s="53"/>
      <c r="XDQ194" s="53"/>
      <c r="XDR194" s="53"/>
      <c r="XDS194" s="53"/>
      <c r="XDT194" s="53"/>
      <c r="XDU194" s="53"/>
      <c r="XDV194" s="53"/>
      <c r="XDW194" s="53"/>
      <c r="XDX194" s="53"/>
      <c r="XDY194" s="53"/>
      <c r="XDZ194" s="53"/>
      <c r="XEA194" s="53"/>
      <c r="XEB194" s="53"/>
      <c r="XEC194" s="53"/>
      <c r="XED194" s="53"/>
      <c r="XEE194" s="53"/>
      <c r="XEF194" s="53"/>
      <c r="XEG194" s="53"/>
      <c r="XEH194" s="53"/>
      <c r="XEI194" s="53"/>
      <c r="XEJ194" s="53"/>
      <c r="XEK194" s="53"/>
      <c r="XEL194" s="53"/>
      <c r="XEM194" s="53"/>
      <c r="XEN194" s="53"/>
      <c r="XEO194" s="53"/>
      <c r="XEP194" s="53"/>
      <c r="XEQ194" s="53"/>
      <c r="XER194" s="53"/>
      <c r="XES194" s="53"/>
      <c r="XET194" s="53"/>
      <c r="XEU194" s="53"/>
      <c r="XEV194" s="53"/>
      <c r="XEW194" s="53"/>
      <c r="XEX194" s="53"/>
      <c r="XEY194" s="53"/>
      <c r="XEZ194" s="53"/>
      <c r="XFA194" s="53"/>
    </row>
    <row r="195" s="54" customFormat="1" ht="66" customHeight="1" spans="1:16381">
      <c r="A195" s="72">
        <f>SUBTOTAL(103,B$3:B195)</f>
        <v>193</v>
      </c>
      <c r="B195" s="72" t="s">
        <v>493</v>
      </c>
      <c r="C195" s="72" t="s">
        <v>33</v>
      </c>
      <c r="D195" s="72">
        <v>20</v>
      </c>
      <c r="E195" s="72">
        <v>44.6</v>
      </c>
      <c r="F195" s="72" t="s">
        <v>56</v>
      </c>
      <c r="G195" s="59">
        <v>3150</v>
      </c>
      <c r="H195" s="58"/>
      <c r="J195" s="69"/>
      <c r="XBH195" s="53"/>
      <c r="XBI195" s="53"/>
      <c r="XBJ195" s="53"/>
      <c r="XBK195" s="53"/>
      <c r="XBL195" s="53"/>
      <c r="XBM195" s="53"/>
      <c r="XBN195" s="53"/>
      <c r="XBO195" s="53"/>
      <c r="XBP195" s="53"/>
      <c r="XBQ195" s="53"/>
      <c r="XBR195" s="53"/>
      <c r="XBS195" s="53"/>
      <c r="XBT195" s="53"/>
      <c r="XBU195" s="53"/>
      <c r="XBV195" s="53"/>
      <c r="XBW195" s="53"/>
      <c r="XBX195" s="53"/>
      <c r="XBY195" s="53"/>
      <c r="XBZ195" s="53"/>
      <c r="XCA195" s="53"/>
      <c r="XCB195" s="53"/>
      <c r="XCC195" s="53"/>
      <c r="XCD195" s="53"/>
      <c r="XCE195" s="53"/>
      <c r="XCF195" s="53"/>
      <c r="XCG195" s="53"/>
      <c r="XCH195" s="53"/>
      <c r="XCI195" s="53"/>
      <c r="XCJ195" s="53"/>
      <c r="XCK195" s="53"/>
      <c r="XCL195" s="53"/>
      <c r="XCM195" s="53"/>
      <c r="XCN195" s="53"/>
      <c r="XCO195" s="53"/>
      <c r="XCP195" s="53"/>
      <c r="XCQ195" s="53"/>
      <c r="XCR195" s="53"/>
      <c r="XCS195" s="53"/>
      <c r="XCT195" s="53"/>
      <c r="XCU195" s="53"/>
      <c r="XCV195" s="53"/>
      <c r="XCW195" s="53"/>
      <c r="XCX195" s="53"/>
      <c r="XCY195" s="53"/>
      <c r="XCZ195" s="53"/>
      <c r="XDA195" s="53"/>
      <c r="XDB195" s="53"/>
      <c r="XDC195" s="53"/>
      <c r="XDD195" s="53"/>
      <c r="XDE195" s="53"/>
      <c r="XDF195" s="53"/>
      <c r="XDG195" s="53"/>
      <c r="XDH195" s="53"/>
      <c r="XDI195" s="53"/>
      <c r="XDJ195" s="53"/>
      <c r="XDK195" s="53"/>
      <c r="XDL195" s="53"/>
      <c r="XDM195" s="53"/>
      <c r="XDN195" s="53"/>
      <c r="XDO195" s="53"/>
      <c r="XDP195" s="53"/>
      <c r="XDQ195" s="53"/>
      <c r="XDR195" s="53"/>
      <c r="XDS195" s="53"/>
      <c r="XDT195" s="53"/>
      <c r="XDU195" s="53"/>
      <c r="XDV195" s="53"/>
      <c r="XDW195" s="53"/>
      <c r="XDX195" s="53"/>
      <c r="XDY195" s="53"/>
      <c r="XDZ195" s="53"/>
      <c r="XEA195" s="53"/>
      <c r="XEB195" s="53"/>
      <c r="XEC195" s="53"/>
      <c r="XED195" s="53"/>
      <c r="XEE195" s="53"/>
      <c r="XEF195" s="53"/>
      <c r="XEG195" s="53"/>
      <c r="XEH195" s="53"/>
      <c r="XEI195" s="53"/>
      <c r="XEJ195" s="53"/>
      <c r="XEK195" s="53"/>
      <c r="XEL195" s="53"/>
      <c r="XEM195" s="53"/>
      <c r="XEN195" s="53"/>
      <c r="XEO195" s="53"/>
      <c r="XEP195" s="53"/>
      <c r="XEQ195" s="53"/>
      <c r="XER195" s="53"/>
      <c r="XES195" s="53"/>
      <c r="XET195" s="53"/>
      <c r="XEU195" s="53"/>
      <c r="XEV195" s="53"/>
      <c r="XEW195" s="53"/>
      <c r="XEX195" s="53"/>
      <c r="XEY195" s="53"/>
      <c r="XEZ195" s="53"/>
      <c r="XFA195" s="53"/>
    </row>
    <row r="196" s="54" customFormat="1" ht="66" customHeight="1" spans="1:16381">
      <c r="A196" s="72">
        <f>SUBTOTAL(103,B$3:B196)</f>
        <v>194</v>
      </c>
      <c r="B196" s="72" t="s">
        <v>494</v>
      </c>
      <c r="C196" s="72" t="s">
        <v>33</v>
      </c>
      <c r="D196" s="72">
        <v>20.5</v>
      </c>
      <c r="E196" s="72">
        <v>5</v>
      </c>
      <c r="F196" s="72" t="s">
        <v>56</v>
      </c>
      <c r="G196" s="59">
        <v>3000</v>
      </c>
      <c r="H196" s="58"/>
      <c r="J196" s="69"/>
      <c r="XBH196" s="53"/>
      <c r="XBI196" s="53"/>
      <c r="XBJ196" s="53"/>
      <c r="XBK196" s="53"/>
      <c r="XBL196" s="53"/>
      <c r="XBM196" s="53"/>
      <c r="XBN196" s="53"/>
      <c r="XBO196" s="53"/>
      <c r="XBP196" s="53"/>
      <c r="XBQ196" s="53"/>
      <c r="XBR196" s="53"/>
      <c r="XBS196" s="53"/>
      <c r="XBT196" s="53"/>
      <c r="XBU196" s="53"/>
      <c r="XBV196" s="53"/>
      <c r="XBW196" s="53"/>
      <c r="XBX196" s="53"/>
      <c r="XBY196" s="53"/>
      <c r="XBZ196" s="53"/>
      <c r="XCA196" s="53"/>
      <c r="XCB196" s="53"/>
      <c r="XCC196" s="53"/>
      <c r="XCD196" s="53"/>
      <c r="XCE196" s="53"/>
      <c r="XCF196" s="53"/>
      <c r="XCG196" s="53"/>
      <c r="XCH196" s="53"/>
      <c r="XCI196" s="53"/>
      <c r="XCJ196" s="53"/>
      <c r="XCK196" s="53"/>
      <c r="XCL196" s="53"/>
      <c r="XCM196" s="53"/>
      <c r="XCN196" s="53"/>
      <c r="XCO196" s="53"/>
      <c r="XCP196" s="53"/>
      <c r="XCQ196" s="53"/>
      <c r="XCR196" s="53"/>
      <c r="XCS196" s="53"/>
      <c r="XCT196" s="53"/>
      <c r="XCU196" s="53"/>
      <c r="XCV196" s="53"/>
      <c r="XCW196" s="53"/>
      <c r="XCX196" s="53"/>
      <c r="XCY196" s="53"/>
      <c r="XCZ196" s="53"/>
      <c r="XDA196" s="53"/>
      <c r="XDB196" s="53"/>
      <c r="XDC196" s="53"/>
      <c r="XDD196" s="53"/>
      <c r="XDE196" s="53"/>
      <c r="XDF196" s="53"/>
      <c r="XDG196" s="53"/>
      <c r="XDH196" s="53"/>
      <c r="XDI196" s="53"/>
      <c r="XDJ196" s="53"/>
      <c r="XDK196" s="53"/>
      <c r="XDL196" s="53"/>
      <c r="XDM196" s="53"/>
      <c r="XDN196" s="53"/>
      <c r="XDO196" s="53"/>
      <c r="XDP196" s="53"/>
      <c r="XDQ196" s="53"/>
      <c r="XDR196" s="53"/>
      <c r="XDS196" s="53"/>
      <c r="XDT196" s="53"/>
      <c r="XDU196" s="53"/>
      <c r="XDV196" s="53"/>
      <c r="XDW196" s="53"/>
      <c r="XDX196" s="53"/>
      <c r="XDY196" s="53"/>
      <c r="XDZ196" s="53"/>
      <c r="XEA196" s="53"/>
      <c r="XEB196" s="53"/>
      <c r="XEC196" s="53"/>
      <c r="XED196" s="53"/>
      <c r="XEE196" s="53"/>
      <c r="XEF196" s="53"/>
      <c r="XEG196" s="53"/>
      <c r="XEH196" s="53"/>
      <c r="XEI196" s="53"/>
      <c r="XEJ196" s="53"/>
      <c r="XEK196" s="53"/>
      <c r="XEL196" s="53"/>
      <c r="XEM196" s="53"/>
      <c r="XEN196" s="53"/>
      <c r="XEO196" s="53"/>
      <c r="XEP196" s="53"/>
      <c r="XEQ196" s="53"/>
      <c r="XER196" s="53"/>
      <c r="XES196" s="53"/>
      <c r="XET196" s="53"/>
      <c r="XEU196" s="53"/>
      <c r="XEV196" s="53"/>
      <c r="XEW196" s="53"/>
      <c r="XEX196" s="53"/>
      <c r="XEY196" s="53"/>
      <c r="XEZ196" s="53"/>
      <c r="XFA196" s="53"/>
    </row>
    <row r="197" s="54" customFormat="1" ht="66" customHeight="1" spans="1:16381">
      <c r="A197" s="72">
        <f>SUBTOTAL(103,B$3:B197)</f>
        <v>195</v>
      </c>
      <c r="B197" s="72" t="s">
        <v>495</v>
      </c>
      <c r="C197" s="72" t="s">
        <v>33</v>
      </c>
      <c r="D197" s="72">
        <v>40</v>
      </c>
      <c r="E197" s="72">
        <v>40</v>
      </c>
      <c r="F197" s="72" t="s">
        <v>56</v>
      </c>
      <c r="G197" s="59">
        <v>3300</v>
      </c>
      <c r="H197" s="58"/>
      <c r="J197" s="69"/>
      <c r="XBH197" s="53"/>
      <c r="XBI197" s="53"/>
      <c r="XBJ197" s="53"/>
      <c r="XBK197" s="53"/>
      <c r="XBL197" s="53"/>
      <c r="XBM197" s="53"/>
      <c r="XBN197" s="53"/>
      <c r="XBO197" s="53"/>
      <c r="XBP197" s="53"/>
      <c r="XBQ197" s="53"/>
      <c r="XBR197" s="53"/>
      <c r="XBS197" s="53"/>
      <c r="XBT197" s="53"/>
      <c r="XBU197" s="53"/>
      <c r="XBV197" s="53"/>
      <c r="XBW197" s="53"/>
      <c r="XBX197" s="53"/>
      <c r="XBY197" s="53"/>
      <c r="XBZ197" s="53"/>
      <c r="XCA197" s="53"/>
      <c r="XCB197" s="53"/>
      <c r="XCC197" s="53"/>
      <c r="XCD197" s="53"/>
      <c r="XCE197" s="53"/>
      <c r="XCF197" s="53"/>
      <c r="XCG197" s="53"/>
      <c r="XCH197" s="53"/>
      <c r="XCI197" s="53"/>
      <c r="XCJ197" s="53"/>
      <c r="XCK197" s="53"/>
      <c r="XCL197" s="53"/>
      <c r="XCM197" s="53"/>
      <c r="XCN197" s="53"/>
      <c r="XCO197" s="53"/>
      <c r="XCP197" s="53"/>
      <c r="XCQ197" s="53"/>
      <c r="XCR197" s="53"/>
      <c r="XCS197" s="53"/>
      <c r="XCT197" s="53"/>
      <c r="XCU197" s="53"/>
      <c r="XCV197" s="53"/>
      <c r="XCW197" s="53"/>
      <c r="XCX197" s="53"/>
      <c r="XCY197" s="53"/>
      <c r="XCZ197" s="53"/>
      <c r="XDA197" s="53"/>
      <c r="XDB197" s="53"/>
      <c r="XDC197" s="53"/>
      <c r="XDD197" s="53"/>
      <c r="XDE197" s="53"/>
      <c r="XDF197" s="53"/>
      <c r="XDG197" s="53"/>
      <c r="XDH197" s="53"/>
      <c r="XDI197" s="53"/>
      <c r="XDJ197" s="53"/>
      <c r="XDK197" s="53"/>
      <c r="XDL197" s="53"/>
      <c r="XDM197" s="53"/>
      <c r="XDN197" s="53"/>
      <c r="XDO197" s="53"/>
      <c r="XDP197" s="53"/>
      <c r="XDQ197" s="53"/>
      <c r="XDR197" s="53"/>
      <c r="XDS197" s="53"/>
      <c r="XDT197" s="53"/>
      <c r="XDU197" s="53"/>
      <c r="XDV197" s="53"/>
      <c r="XDW197" s="53"/>
      <c r="XDX197" s="53"/>
      <c r="XDY197" s="53"/>
      <c r="XDZ197" s="53"/>
      <c r="XEA197" s="53"/>
      <c r="XEB197" s="53"/>
      <c r="XEC197" s="53"/>
      <c r="XED197" s="53"/>
      <c r="XEE197" s="53"/>
      <c r="XEF197" s="53"/>
      <c r="XEG197" s="53"/>
      <c r="XEH197" s="53"/>
      <c r="XEI197" s="53"/>
      <c r="XEJ197" s="53"/>
      <c r="XEK197" s="53"/>
      <c r="XEL197" s="53"/>
      <c r="XEM197" s="53"/>
      <c r="XEN197" s="53"/>
      <c r="XEO197" s="53"/>
      <c r="XEP197" s="53"/>
      <c r="XEQ197" s="53"/>
      <c r="XER197" s="53"/>
      <c r="XES197" s="53"/>
      <c r="XET197" s="53"/>
      <c r="XEU197" s="53"/>
      <c r="XEV197" s="53"/>
      <c r="XEW197" s="53"/>
      <c r="XEX197" s="53"/>
      <c r="XEY197" s="53"/>
      <c r="XEZ197" s="53"/>
      <c r="XFA197" s="53"/>
    </row>
    <row r="198" s="54" customFormat="1" ht="66" customHeight="1" spans="1:16381">
      <c r="A198" s="72">
        <f>SUBTOTAL(103,B$3:B198)</f>
        <v>196</v>
      </c>
      <c r="B198" s="72" t="s">
        <v>496</v>
      </c>
      <c r="C198" s="72" t="s">
        <v>33</v>
      </c>
      <c r="D198" s="72">
        <v>21</v>
      </c>
      <c r="E198" s="72">
        <v>36.5</v>
      </c>
      <c r="F198" s="72" t="s">
        <v>56</v>
      </c>
      <c r="G198" s="59">
        <v>3000</v>
      </c>
      <c r="H198" s="58"/>
      <c r="J198" s="69"/>
      <c r="XBH198" s="53"/>
      <c r="XBI198" s="53"/>
      <c r="XBJ198" s="53"/>
      <c r="XBK198" s="53"/>
      <c r="XBL198" s="53"/>
      <c r="XBM198" s="53"/>
      <c r="XBN198" s="53"/>
      <c r="XBO198" s="53"/>
      <c r="XBP198" s="53"/>
      <c r="XBQ198" s="53"/>
      <c r="XBR198" s="53"/>
      <c r="XBS198" s="53"/>
      <c r="XBT198" s="53"/>
      <c r="XBU198" s="53"/>
      <c r="XBV198" s="53"/>
      <c r="XBW198" s="53"/>
      <c r="XBX198" s="53"/>
      <c r="XBY198" s="53"/>
      <c r="XBZ198" s="53"/>
      <c r="XCA198" s="53"/>
      <c r="XCB198" s="53"/>
      <c r="XCC198" s="53"/>
      <c r="XCD198" s="53"/>
      <c r="XCE198" s="53"/>
      <c r="XCF198" s="53"/>
      <c r="XCG198" s="53"/>
      <c r="XCH198" s="53"/>
      <c r="XCI198" s="53"/>
      <c r="XCJ198" s="53"/>
      <c r="XCK198" s="53"/>
      <c r="XCL198" s="53"/>
      <c r="XCM198" s="53"/>
      <c r="XCN198" s="53"/>
      <c r="XCO198" s="53"/>
      <c r="XCP198" s="53"/>
      <c r="XCQ198" s="53"/>
      <c r="XCR198" s="53"/>
      <c r="XCS198" s="53"/>
      <c r="XCT198" s="53"/>
      <c r="XCU198" s="53"/>
      <c r="XCV198" s="53"/>
      <c r="XCW198" s="53"/>
      <c r="XCX198" s="53"/>
      <c r="XCY198" s="53"/>
      <c r="XCZ198" s="53"/>
      <c r="XDA198" s="53"/>
      <c r="XDB198" s="53"/>
      <c r="XDC198" s="53"/>
      <c r="XDD198" s="53"/>
      <c r="XDE198" s="53"/>
      <c r="XDF198" s="53"/>
      <c r="XDG198" s="53"/>
      <c r="XDH198" s="53"/>
      <c r="XDI198" s="53"/>
      <c r="XDJ198" s="53"/>
      <c r="XDK198" s="53"/>
      <c r="XDL198" s="53"/>
      <c r="XDM198" s="53"/>
      <c r="XDN198" s="53"/>
      <c r="XDO198" s="53"/>
      <c r="XDP198" s="53"/>
      <c r="XDQ198" s="53"/>
      <c r="XDR198" s="53"/>
      <c r="XDS198" s="53"/>
      <c r="XDT198" s="53"/>
      <c r="XDU198" s="53"/>
      <c r="XDV198" s="53"/>
      <c r="XDW198" s="53"/>
      <c r="XDX198" s="53"/>
      <c r="XDY198" s="53"/>
      <c r="XDZ198" s="53"/>
      <c r="XEA198" s="53"/>
      <c r="XEB198" s="53"/>
      <c r="XEC198" s="53"/>
      <c r="XED198" s="53"/>
      <c r="XEE198" s="53"/>
      <c r="XEF198" s="53"/>
      <c r="XEG198" s="53"/>
      <c r="XEH198" s="53"/>
      <c r="XEI198" s="53"/>
      <c r="XEJ198" s="53"/>
      <c r="XEK198" s="53"/>
      <c r="XEL198" s="53"/>
      <c r="XEM198" s="53"/>
      <c r="XEN198" s="53"/>
      <c r="XEO198" s="53"/>
      <c r="XEP198" s="53"/>
      <c r="XEQ198" s="53"/>
      <c r="XER198" s="53"/>
      <c r="XES198" s="53"/>
      <c r="XET198" s="53"/>
      <c r="XEU198" s="53"/>
      <c r="XEV198" s="53"/>
      <c r="XEW198" s="53"/>
      <c r="XEX198" s="53"/>
      <c r="XEY198" s="53"/>
      <c r="XEZ198" s="53"/>
      <c r="XFA198" s="53"/>
    </row>
    <row r="199" s="54" customFormat="1" ht="66" customHeight="1" spans="1:16381">
      <c r="A199" s="72">
        <f>SUBTOTAL(103,B$3:B199)</f>
        <v>197</v>
      </c>
      <c r="B199" s="72" t="s">
        <v>497</v>
      </c>
      <c r="C199" s="72" t="s">
        <v>33</v>
      </c>
      <c r="D199" s="72">
        <v>36</v>
      </c>
      <c r="E199" s="72">
        <v>46.58</v>
      </c>
      <c r="F199" s="72" t="s">
        <v>56</v>
      </c>
      <c r="G199" s="59">
        <v>3210</v>
      </c>
      <c r="H199" s="58"/>
      <c r="J199" s="69"/>
      <c r="XBH199" s="53"/>
      <c r="XBI199" s="53"/>
      <c r="XBJ199" s="53"/>
      <c r="XBK199" s="53"/>
      <c r="XBL199" s="53"/>
      <c r="XBM199" s="53"/>
      <c r="XBN199" s="53"/>
      <c r="XBO199" s="53"/>
      <c r="XBP199" s="53"/>
      <c r="XBQ199" s="53"/>
      <c r="XBR199" s="53"/>
      <c r="XBS199" s="53"/>
      <c r="XBT199" s="53"/>
      <c r="XBU199" s="53"/>
      <c r="XBV199" s="53"/>
      <c r="XBW199" s="53"/>
      <c r="XBX199" s="53"/>
      <c r="XBY199" s="53"/>
      <c r="XBZ199" s="53"/>
      <c r="XCA199" s="53"/>
      <c r="XCB199" s="53"/>
      <c r="XCC199" s="53"/>
      <c r="XCD199" s="53"/>
      <c r="XCE199" s="53"/>
      <c r="XCF199" s="53"/>
      <c r="XCG199" s="53"/>
      <c r="XCH199" s="53"/>
      <c r="XCI199" s="53"/>
      <c r="XCJ199" s="53"/>
      <c r="XCK199" s="53"/>
      <c r="XCL199" s="53"/>
      <c r="XCM199" s="53"/>
      <c r="XCN199" s="53"/>
      <c r="XCO199" s="53"/>
      <c r="XCP199" s="53"/>
      <c r="XCQ199" s="53"/>
      <c r="XCR199" s="53"/>
      <c r="XCS199" s="53"/>
      <c r="XCT199" s="53"/>
      <c r="XCU199" s="53"/>
      <c r="XCV199" s="53"/>
      <c r="XCW199" s="53"/>
      <c r="XCX199" s="53"/>
      <c r="XCY199" s="53"/>
      <c r="XCZ199" s="53"/>
      <c r="XDA199" s="53"/>
      <c r="XDB199" s="53"/>
      <c r="XDC199" s="53"/>
      <c r="XDD199" s="53"/>
      <c r="XDE199" s="53"/>
      <c r="XDF199" s="53"/>
      <c r="XDG199" s="53"/>
      <c r="XDH199" s="53"/>
      <c r="XDI199" s="53"/>
      <c r="XDJ199" s="53"/>
      <c r="XDK199" s="53"/>
      <c r="XDL199" s="53"/>
      <c r="XDM199" s="53"/>
      <c r="XDN199" s="53"/>
      <c r="XDO199" s="53"/>
      <c r="XDP199" s="53"/>
      <c r="XDQ199" s="53"/>
      <c r="XDR199" s="53"/>
      <c r="XDS199" s="53"/>
      <c r="XDT199" s="53"/>
      <c r="XDU199" s="53"/>
      <c r="XDV199" s="53"/>
      <c r="XDW199" s="53"/>
      <c r="XDX199" s="53"/>
      <c r="XDY199" s="53"/>
      <c r="XDZ199" s="53"/>
      <c r="XEA199" s="53"/>
      <c r="XEB199" s="53"/>
      <c r="XEC199" s="53"/>
      <c r="XED199" s="53"/>
      <c r="XEE199" s="53"/>
      <c r="XEF199" s="53"/>
      <c r="XEG199" s="53"/>
      <c r="XEH199" s="53"/>
      <c r="XEI199" s="53"/>
      <c r="XEJ199" s="53"/>
      <c r="XEK199" s="53"/>
      <c r="XEL199" s="53"/>
      <c r="XEM199" s="53"/>
      <c r="XEN199" s="53"/>
      <c r="XEO199" s="53"/>
      <c r="XEP199" s="53"/>
      <c r="XEQ199" s="53"/>
      <c r="XER199" s="53"/>
      <c r="XES199" s="53"/>
      <c r="XET199" s="53"/>
      <c r="XEU199" s="53"/>
      <c r="XEV199" s="53"/>
      <c r="XEW199" s="53"/>
      <c r="XEX199" s="53"/>
      <c r="XEY199" s="53"/>
      <c r="XEZ199" s="53"/>
      <c r="XFA199" s="53"/>
    </row>
    <row r="200" s="54" customFormat="1" ht="29" customHeight="1" spans="1:8">
      <c r="A200" s="65" t="s">
        <v>252</v>
      </c>
      <c r="B200" s="66"/>
      <c r="C200" s="66"/>
      <c r="D200" s="66"/>
      <c r="E200" s="66"/>
      <c r="F200" s="67"/>
      <c r="G200" s="59">
        <f>SUM(G3:G199)</f>
        <v>2071193.46</v>
      </c>
      <c r="H200" s="58"/>
    </row>
    <row r="201" s="54" customFormat="1" customHeight="1" spans="7:7">
      <c r="G201" s="55"/>
    </row>
    <row r="202" s="54" customFormat="1" customHeight="1" spans="7:7">
      <c r="G202" s="55"/>
    </row>
    <row r="203" s="54" customFormat="1" customHeight="1" spans="7:7">
      <c r="G203" s="55"/>
    </row>
    <row r="204" s="54" customFormat="1" customHeight="1" spans="7:7">
      <c r="G204" s="55"/>
    </row>
    <row r="205" s="54" customFormat="1" customHeight="1" spans="7:7">
      <c r="G205" s="55"/>
    </row>
    <row r="206" s="54" customFormat="1" customHeight="1" spans="7:7">
      <c r="G206" s="55"/>
    </row>
    <row r="207" s="54" customFormat="1" customHeight="1" spans="7:7">
      <c r="G207" s="55"/>
    </row>
    <row r="208" s="54" customFormat="1" customHeight="1" spans="7:7">
      <c r="G208" s="55"/>
    </row>
    <row r="209" s="54" customFormat="1" customHeight="1" spans="7:7">
      <c r="G209" s="55"/>
    </row>
    <row r="210" s="54" customFormat="1" customHeight="1" spans="7:7">
      <c r="G210" s="55"/>
    </row>
    <row r="211" s="54" customFormat="1" customHeight="1" spans="7:7">
      <c r="G211" s="55"/>
    </row>
    <row r="212" s="54" customFormat="1" customHeight="1" spans="7:7">
      <c r="G212" s="55"/>
    </row>
    <row r="213" s="54" customFormat="1" customHeight="1" spans="7:7">
      <c r="G213" s="55"/>
    </row>
    <row r="214" s="54" customFormat="1" customHeight="1" spans="7:7">
      <c r="G214" s="55"/>
    </row>
    <row r="215" s="54" customFormat="1" customHeight="1" spans="7:7">
      <c r="G215" s="55"/>
    </row>
    <row r="216" s="54" customFormat="1" customHeight="1" spans="7:7">
      <c r="G216" s="55"/>
    </row>
  </sheetData>
  <mergeCells count="2">
    <mergeCell ref="A1:H1"/>
    <mergeCell ref="A200:F200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A1" sqref="A1:H1"/>
    </sheetView>
  </sheetViews>
  <sheetFormatPr defaultColWidth="9" defaultRowHeight="12" outlineLevelCol="7"/>
  <cols>
    <col min="1" max="1" width="5" style="54" customWidth="1"/>
    <col min="2" max="3" width="17" style="54" customWidth="1"/>
    <col min="4" max="4" width="20.5" style="54" customWidth="1"/>
    <col min="5" max="5" width="10.5" style="54" customWidth="1"/>
    <col min="6" max="6" width="19" style="54" customWidth="1"/>
    <col min="7" max="7" width="12.6296296296296" style="55"/>
    <col min="8" max="16384" width="9" style="53"/>
  </cols>
  <sheetData>
    <row r="1" ht="22.2" spans="1:8">
      <c r="A1" s="56" t="s">
        <v>498</v>
      </c>
      <c r="B1" s="56"/>
      <c r="C1" s="56"/>
      <c r="D1" s="56"/>
      <c r="E1" s="56"/>
      <c r="F1" s="56"/>
      <c r="G1" s="56"/>
      <c r="H1" s="56"/>
    </row>
    <row r="2" ht="28.8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499</v>
      </c>
      <c r="G2" s="57" t="s">
        <v>7</v>
      </c>
      <c r="H2" s="4" t="s">
        <v>8</v>
      </c>
    </row>
    <row r="3" s="53" customFormat="1" ht="150" customHeight="1" spans="1:8">
      <c r="A3" s="58">
        <f>SUBTOTAL(103,B$3:B3)</f>
        <v>1</v>
      </c>
      <c r="B3" s="58" t="s">
        <v>500</v>
      </c>
      <c r="C3" s="58" t="s">
        <v>501</v>
      </c>
      <c r="D3" s="58" t="s">
        <v>502</v>
      </c>
      <c r="E3" s="58" t="s">
        <v>503</v>
      </c>
      <c r="F3" s="58" t="s">
        <v>504</v>
      </c>
      <c r="G3" s="59">
        <v>512875</v>
      </c>
      <c r="H3" s="58"/>
    </row>
    <row r="4" s="53" customFormat="1" ht="108" customHeight="1" spans="1:8">
      <c r="A4" s="58">
        <f>SUBTOTAL(103,B$3:B4)</f>
        <v>2</v>
      </c>
      <c r="B4" s="58" t="s">
        <v>505</v>
      </c>
      <c r="C4" s="58" t="s">
        <v>506</v>
      </c>
      <c r="D4" s="58" t="s">
        <v>507</v>
      </c>
      <c r="E4" s="58" t="s">
        <v>508</v>
      </c>
      <c r="F4" s="58" t="s">
        <v>19</v>
      </c>
      <c r="G4" s="59">
        <v>143987.5</v>
      </c>
      <c r="H4" s="58"/>
    </row>
    <row r="5" s="53" customFormat="1" ht="65" customHeight="1" spans="1:8">
      <c r="A5" s="58">
        <f>SUBTOTAL(103,B$3:B5)</f>
        <v>3</v>
      </c>
      <c r="B5" s="58" t="s">
        <v>509</v>
      </c>
      <c r="C5" s="58" t="s">
        <v>33</v>
      </c>
      <c r="D5" s="58">
        <v>60</v>
      </c>
      <c r="E5" s="58">
        <v>50</v>
      </c>
      <c r="F5" s="58" t="s">
        <v>37</v>
      </c>
      <c r="G5" s="59">
        <v>7750</v>
      </c>
      <c r="H5" s="60"/>
    </row>
    <row r="6" s="53" customFormat="1" ht="57" customHeight="1" spans="1:8">
      <c r="A6" s="58">
        <f>SUBTOTAL(103,B$3:B6)</f>
        <v>4</v>
      </c>
      <c r="B6" s="58" t="s">
        <v>510</v>
      </c>
      <c r="C6" s="58"/>
      <c r="D6" s="58">
        <v>469</v>
      </c>
      <c r="E6" s="58">
        <v>21.4</v>
      </c>
      <c r="F6" s="58" t="s">
        <v>511</v>
      </c>
      <c r="G6" s="59">
        <v>22337.5</v>
      </c>
      <c r="H6" s="60"/>
    </row>
    <row r="7" s="53" customFormat="1" ht="57" customHeight="1" spans="1:8">
      <c r="A7" s="58">
        <f>SUBTOTAL(103,B$3:B7)</f>
        <v>5</v>
      </c>
      <c r="B7" s="58" t="s">
        <v>512</v>
      </c>
      <c r="C7" s="58" t="s">
        <v>33</v>
      </c>
      <c r="D7" s="58">
        <v>206.6</v>
      </c>
      <c r="E7" s="58">
        <v>32.7</v>
      </c>
      <c r="F7" s="58" t="s">
        <v>511</v>
      </c>
      <c r="G7" s="59">
        <v>12625</v>
      </c>
      <c r="H7" s="60"/>
    </row>
    <row r="8" s="53" customFormat="1" ht="45" customHeight="1" spans="1:8">
      <c r="A8" s="58">
        <f>SUBTOTAL(103,B$3:B8)</f>
        <v>6</v>
      </c>
      <c r="B8" s="58" t="s">
        <v>513</v>
      </c>
      <c r="C8" s="58" t="s">
        <v>33</v>
      </c>
      <c r="D8" s="58">
        <v>15.9</v>
      </c>
      <c r="E8" s="58">
        <v>40</v>
      </c>
      <c r="F8" s="58" t="s">
        <v>37</v>
      </c>
      <c r="G8" s="59">
        <v>6250</v>
      </c>
      <c r="H8" s="60"/>
    </row>
    <row r="9" s="53" customFormat="1" ht="45" customHeight="1" spans="1:8">
      <c r="A9" s="58">
        <f>SUBTOTAL(103,B$3:B9)</f>
        <v>7</v>
      </c>
      <c r="B9" s="58" t="s">
        <v>514</v>
      </c>
      <c r="C9" s="58" t="s">
        <v>33</v>
      </c>
      <c r="D9" s="58">
        <v>30</v>
      </c>
      <c r="E9" s="58">
        <v>40</v>
      </c>
      <c r="F9" s="58" t="s">
        <v>37</v>
      </c>
      <c r="G9" s="59">
        <v>6250</v>
      </c>
      <c r="H9" s="60"/>
    </row>
    <row r="10" s="53" customFormat="1" ht="45" customHeight="1" spans="1:8">
      <c r="A10" s="58">
        <f>SUBTOTAL(103,B$3:B10)</f>
        <v>8</v>
      </c>
      <c r="B10" s="58" t="s">
        <v>515</v>
      </c>
      <c r="C10" s="58" t="s">
        <v>33</v>
      </c>
      <c r="D10" s="58">
        <v>30</v>
      </c>
      <c r="E10" s="58">
        <v>40</v>
      </c>
      <c r="F10" s="58" t="s">
        <v>37</v>
      </c>
      <c r="G10" s="59">
        <v>6250</v>
      </c>
      <c r="H10" s="60"/>
    </row>
    <row r="11" s="53" customFormat="1" ht="45" customHeight="1" spans="1:8">
      <c r="A11" s="58">
        <f>SUBTOTAL(103,B$3:B11)</f>
        <v>9</v>
      </c>
      <c r="B11" s="58" t="s">
        <v>516</v>
      </c>
      <c r="C11" s="58" t="s">
        <v>33</v>
      </c>
      <c r="D11" s="58">
        <v>20</v>
      </c>
      <c r="E11" s="58" t="s">
        <v>517</v>
      </c>
      <c r="F11" s="58" t="s">
        <v>37</v>
      </c>
      <c r="G11" s="59">
        <v>7150</v>
      </c>
      <c r="H11" s="60"/>
    </row>
    <row r="12" s="53" customFormat="1" ht="45" customHeight="1" spans="1:8">
      <c r="A12" s="58">
        <f>SUBTOTAL(103,B$3:B12)</f>
        <v>10</v>
      </c>
      <c r="B12" s="58" t="s">
        <v>518</v>
      </c>
      <c r="C12" s="58" t="s">
        <v>33</v>
      </c>
      <c r="D12" s="58">
        <v>32</v>
      </c>
      <c r="E12" s="58">
        <v>24</v>
      </c>
      <c r="F12" s="58" t="s">
        <v>37</v>
      </c>
      <c r="G12" s="59">
        <v>6325</v>
      </c>
      <c r="H12" s="60"/>
    </row>
    <row r="13" s="53" customFormat="1" ht="45" customHeight="1" spans="1:8">
      <c r="A13" s="58">
        <f>SUBTOTAL(103,B$3:B13)</f>
        <v>11</v>
      </c>
      <c r="B13" s="58" t="s">
        <v>519</v>
      </c>
      <c r="C13" s="58" t="s">
        <v>33</v>
      </c>
      <c r="D13" s="58">
        <v>25</v>
      </c>
      <c r="E13" s="58">
        <v>50</v>
      </c>
      <c r="F13" s="58" t="s">
        <v>37</v>
      </c>
      <c r="G13" s="59">
        <v>6625</v>
      </c>
      <c r="H13" s="60"/>
    </row>
    <row r="14" s="53" customFormat="1" ht="45" customHeight="1" spans="1:8">
      <c r="A14" s="58">
        <f>SUBTOTAL(103,B$3:B14)</f>
        <v>12</v>
      </c>
      <c r="B14" s="58" t="s">
        <v>520</v>
      </c>
      <c r="C14" s="58" t="s">
        <v>33</v>
      </c>
      <c r="D14" s="58">
        <v>125.24</v>
      </c>
      <c r="E14" s="58">
        <v>56</v>
      </c>
      <c r="F14" s="58" t="s">
        <v>37</v>
      </c>
      <c r="G14" s="59">
        <v>10450</v>
      </c>
      <c r="H14" s="60"/>
    </row>
    <row r="15" s="53" customFormat="1" ht="45" customHeight="1" spans="1:8">
      <c r="A15" s="58">
        <f>SUBTOTAL(103,B$3:B15)</f>
        <v>13</v>
      </c>
      <c r="B15" s="58" t="s">
        <v>521</v>
      </c>
      <c r="C15" s="58" t="s">
        <v>33</v>
      </c>
      <c r="D15" s="58">
        <v>110</v>
      </c>
      <c r="E15" s="58">
        <v>50</v>
      </c>
      <c r="F15" s="58" t="s">
        <v>37</v>
      </c>
      <c r="G15" s="59">
        <v>13250</v>
      </c>
      <c r="H15" s="60"/>
    </row>
    <row r="16" s="53" customFormat="1" ht="45" customHeight="1" spans="1:8">
      <c r="A16" s="58">
        <f>SUBTOTAL(103,B$3:B16)</f>
        <v>14</v>
      </c>
      <c r="B16" s="58" t="s">
        <v>522</v>
      </c>
      <c r="C16" s="58" t="s">
        <v>33</v>
      </c>
      <c r="D16" s="58">
        <v>41.2</v>
      </c>
      <c r="E16" s="58">
        <v>30</v>
      </c>
      <c r="F16" s="58" t="s">
        <v>37</v>
      </c>
      <c r="G16" s="59">
        <v>6700</v>
      </c>
      <c r="H16" s="60"/>
    </row>
    <row r="17" s="53" customFormat="1" ht="45" customHeight="1" spans="1:8">
      <c r="A17" s="58">
        <f>SUBTOTAL(103,B$3:B17)</f>
        <v>15</v>
      </c>
      <c r="B17" s="58" t="s">
        <v>523</v>
      </c>
      <c r="C17" s="58" t="s">
        <v>33</v>
      </c>
      <c r="D17" s="58">
        <v>23.4</v>
      </c>
      <c r="E17" s="58">
        <v>30</v>
      </c>
      <c r="F17" s="58" t="s">
        <v>37</v>
      </c>
      <c r="G17" s="59">
        <v>6250</v>
      </c>
      <c r="H17" s="60"/>
    </row>
    <row r="18" s="53" customFormat="1" ht="45" customHeight="1" spans="1:8">
      <c r="A18" s="58">
        <f>SUBTOTAL(103,B$3:B18)</f>
        <v>16</v>
      </c>
      <c r="B18" s="58" t="s">
        <v>524</v>
      </c>
      <c r="C18" s="58" t="s">
        <v>33</v>
      </c>
      <c r="D18" s="58">
        <v>31.4</v>
      </c>
      <c r="E18" s="58">
        <v>30</v>
      </c>
      <c r="F18" s="58" t="s">
        <v>37</v>
      </c>
      <c r="G18" s="59">
        <v>6325</v>
      </c>
      <c r="H18" s="60"/>
    </row>
    <row r="19" s="53" customFormat="1" ht="45" customHeight="1" spans="1:8">
      <c r="A19" s="58">
        <f>SUBTOTAL(103,B$3:B19)</f>
        <v>17</v>
      </c>
      <c r="B19" s="58" t="s">
        <v>525</v>
      </c>
      <c r="C19" s="58" t="s">
        <v>33</v>
      </c>
      <c r="D19" s="58">
        <v>13</v>
      </c>
      <c r="E19" s="58">
        <v>11.25</v>
      </c>
      <c r="F19" s="58" t="s">
        <v>56</v>
      </c>
      <c r="G19" s="59">
        <v>3000</v>
      </c>
      <c r="H19" s="60"/>
    </row>
    <row r="20" s="53" customFormat="1" ht="45" customHeight="1" spans="1:8">
      <c r="A20" s="58">
        <f>SUBTOTAL(103,B$3:B20)</f>
        <v>18</v>
      </c>
      <c r="B20" s="58" t="s">
        <v>526</v>
      </c>
      <c r="C20" s="58" t="s">
        <v>33</v>
      </c>
      <c r="D20" s="58">
        <v>58.6</v>
      </c>
      <c r="E20" s="58">
        <v>16.7</v>
      </c>
      <c r="F20" s="58" t="s">
        <v>316</v>
      </c>
      <c r="G20" s="59">
        <v>3570</v>
      </c>
      <c r="H20" s="60"/>
    </row>
    <row r="21" s="53" customFormat="1" ht="45" customHeight="1" spans="1:8">
      <c r="A21" s="58">
        <f>SUBTOTAL(103,B$3:B21)</f>
        <v>19</v>
      </c>
      <c r="B21" s="58" t="s">
        <v>527</v>
      </c>
      <c r="C21" s="58" t="s">
        <v>528</v>
      </c>
      <c r="D21" s="58">
        <v>13.5</v>
      </c>
      <c r="E21" s="58">
        <v>50</v>
      </c>
      <c r="F21" s="58" t="s">
        <v>56</v>
      </c>
      <c r="G21" s="59">
        <v>7750</v>
      </c>
      <c r="H21" s="60"/>
    </row>
    <row r="22" s="53" customFormat="1" ht="45" customHeight="1" spans="1:8">
      <c r="A22" s="58">
        <f>SUBTOTAL(103,B$3:B22)</f>
        <v>20</v>
      </c>
      <c r="B22" s="58" t="s">
        <v>529</v>
      </c>
      <c r="C22" s="58" t="s">
        <v>33</v>
      </c>
      <c r="D22" s="58">
        <v>10.4</v>
      </c>
      <c r="E22" s="58">
        <v>28.2</v>
      </c>
      <c r="F22" s="58" t="s">
        <v>56</v>
      </c>
      <c r="G22" s="59">
        <v>3000</v>
      </c>
      <c r="H22" s="60"/>
    </row>
    <row r="23" s="53" customFormat="1" ht="45" customHeight="1" spans="1:8">
      <c r="A23" s="58">
        <f>SUBTOTAL(103,B$3:B23)</f>
        <v>21</v>
      </c>
      <c r="B23" s="58" t="s">
        <v>530</v>
      </c>
      <c r="C23" s="58" t="s">
        <v>33</v>
      </c>
      <c r="D23" s="58">
        <v>20</v>
      </c>
      <c r="E23" s="58">
        <v>39.5</v>
      </c>
      <c r="F23" s="58" t="s">
        <v>56</v>
      </c>
      <c r="G23" s="59">
        <v>3000</v>
      </c>
      <c r="H23" s="60"/>
    </row>
    <row r="24" s="53" customFormat="1" ht="45" customHeight="1" spans="1:8">
      <c r="A24" s="58">
        <f>SUBTOTAL(103,B$3:B24)</f>
        <v>22</v>
      </c>
      <c r="B24" s="58" t="s">
        <v>531</v>
      </c>
      <c r="C24" s="58" t="s">
        <v>33</v>
      </c>
      <c r="D24" s="58">
        <v>13.52</v>
      </c>
      <c r="E24" s="58">
        <v>40</v>
      </c>
      <c r="F24" s="58" t="s">
        <v>56</v>
      </c>
      <c r="G24" s="59">
        <v>3000</v>
      </c>
      <c r="H24" s="60"/>
    </row>
    <row r="25" s="53" customFormat="1" ht="45" customHeight="1" spans="1:8">
      <c r="A25" s="58">
        <f>SUBTOTAL(103,B$3:B25)</f>
        <v>23</v>
      </c>
      <c r="B25" s="58" t="s">
        <v>532</v>
      </c>
      <c r="C25" s="58" t="s">
        <v>33</v>
      </c>
      <c r="D25" s="58">
        <v>13</v>
      </c>
      <c r="E25" s="58">
        <v>40</v>
      </c>
      <c r="F25" s="58" t="s">
        <v>56</v>
      </c>
      <c r="G25" s="59">
        <v>3000</v>
      </c>
      <c r="H25" s="60"/>
    </row>
    <row r="26" s="53" customFormat="1" ht="45" customHeight="1" spans="1:8">
      <c r="A26" s="58">
        <f>SUBTOTAL(103,B$3:B26)</f>
        <v>24</v>
      </c>
      <c r="B26" s="58" t="s">
        <v>533</v>
      </c>
      <c r="C26" s="58" t="s">
        <v>33</v>
      </c>
      <c r="D26" s="58">
        <v>16</v>
      </c>
      <c r="E26" s="58">
        <v>233</v>
      </c>
      <c r="F26" s="58" t="s">
        <v>316</v>
      </c>
      <c r="G26" s="59">
        <v>9090</v>
      </c>
      <c r="H26" s="60"/>
    </row>
    <row r="27" s="53" customFormat="1" ht="45" customHeight="1" spans="1:8">
      <c r="A27" s="58">
        <f>SUBTOTAL(103,B$3:B27)</f>
        <v>25</v>
      </c>
      <c r="B27" s="58" t="s">
        <v>534</v>
      </c>
      <c r="C27" s="58" t="s">
        <v>33</v>
      </c>
      <c r="D27" s="58">
        <v>20</v>
      </c>
      <c r="E27" s="58">
        <v>57.01</v>
      </c>
      <c r="F27" s="58" t="s">
        <v>56</v>
      </c>
      <c r="G27" s="59">
        <v>3510</v>
      </c>
      <c r="H27" s="60"/>
    </row>
    <row r="28" s="53" customFormat="1" ht="45" customHeight="1" spans="1:8">
      <c r="A28" s="58">
        <f>SUBTOTAL(103,B$3:B28)</f>
        <v>26</v>
      </c>
      <c r="B28" s="58" t="s">
        <v>535</v>
      </c>
      <c r="C28" s="58" t="s">
        <v>33</v>
      </c>
      <c r="D28" s="58">
        <v>8</v>
      </c>
      <c r="E28" s="58">
        <v>50</v>
      </c>
      <c r="F28" s="58" t="s">
        <v>56</v>
      </c>
      <c r="G28" s="59">
        <v>3300</v>
      </c>
      <c r="H28" s="60"/>
    </row>
    <row r="29" s="53" customFormat="1" ht="45" customHeight="1" spans="1:8">
      <c r="A29" s="58">
        <f>SUBTOTAL(103,B$3:B29)</f>
        <v>27</v>
      </c>
      <c r="B29" s="58" t="s">
        <v>536</v>
      </c>
      <c r="C29" s="58" t="s">
        <v>33</v>
      </c>
      <c r="D29" s="58">
        <v>26</v>
      </c>
      <c r="E29" s="58">
        <v>40</v>
      </c>
      <c r="F29" s="58" t="s">
        <v>56</v>
      </c>
      <c r="G29" s="59">
        <v>3000</v>
      </c>
      <c r="H29" s="60"/>
    </row>
    <row r="30" s="53" customFormat="1" ht="45" customHeight="1" spans="1:8">
      <c r="A30" s="58">
        <f>SUBTOTAL(103,B$3:B30)</f>
        <v>28</v>
      </c>
      <c r="B30" s="58" t="s">
        <v>537</v>
      </c>
      <c r="C30" s="58" t="s">
        <v>33</v>
      </c>
      <c r="D30" s="58">
        <v>8</v>
      </c>
      <c r="E30" s="58">
        <v>43</v>
      </c>
      <c r="F30" s="58" t="s">
        <v>56</v>
      </c>
      <c r="G30" s="59">
        <v>3090</v>
      </c>
      <c r="H30" s="60"/>
    </row>
    <row r="31" s="53" customFormat="1" ht="45" customHeight="1" spans="1:8">
      <c r="A31" s="58">
        <f>SUBTOTAL(103,B$3:B31)</f>
        <v>29</v>
      </c>
      <c r="B31" s="58" t="s">
        <v>538</v>
      </c>
      <c r="C31" s="58" t="s">
        <v>33</v>
      </c>
      <c r="D31" s="58">
        <v>16</v>
      </c>
      <c r="E31" s="58">
        <v>42.5</v>
      </c>
      <c r="F31" s="58" t="s">
        <v>56</v>
      </c>
      <c r="G31" s="59">
        <v>3075</v>
      </c>
      <c r="H31" s="60"/>
    </row>
    <row r="32" s="53" customFormat="1" ht="45" customHeight="1" spans="1:8">
      <c r="A32" s="58">
        <f>SUBTOTAL(103,B$3:B32)</f>
        <v>30</v>
      </c>
      <c r="B32" s="58" t="s">
        <v>539</v>
      </c>
      <c r="C32" s="58" t="s">
        <v>33</v>
      </c>
      <c r="D32" s="58">
        <v>4</v>
      </c>
      <c r="E32" s="58">
        <v>42</v>
      </c>
      <c r="F32" s="58" t="s">
        <v>56</v>
      </c>
      <c r="G32" s="59">
        <v>3060</v>
      </c>
      <c r="H32" s="60"/>
    </row>
    <row r="33" s="53" customFormat="1" ht="45" customHeight="1" spans="1:8">
      <c r="A33" s="58">
        <f>SUBTOTAL(103,B$3:B33)</f>
        <v>31</v>
      </c>
      <c r="B33" s="58" t="s">
        <v>540</v>
      </c>
      <c r="C33" s="58" t="s">
        <v>33</v>
      </c>
      <c r="D33" s="58">
        <v>11.5</v>
      </c>
      <c r="E33" s="58">
        <v>33</v>
      </c>
      <c r="F33" s="58" t="s">
        <v>56</v>
      </c>
      <c r="G33" s="59">
        <v>3000</v>
      </c>
      <c r="H33" s="60"/>
    </row>
    <row r="34" s="53" customFormat="1" ht="45" customHeight="1" spans="1:8">
      <c r="A34" s="58">
        <f>SUBTOTAL(103,B$3:B34)</f>
        <v>32</v>
      </c>
      <c r="B34" s="58" t="s">
        <v>541</v>
      </c>
      <c r="C34" s="58" t="s">
        <v>33</v>
      </c>
      <c r="D34" s="58">
        <v>17.8</v>
      </c>
      <c r="E34" s="58">
        <v>33</v>
      </c>
      <c r="F34" s="58" t="s">
        <v>56</v>
      </c>
      <c r="G34" s="59">
        <v>3000</v>
      </c>
      <c r="H34" s="60"/>
    </row>
    <row r="35" s="53" customFormat="1" ht="45" customHeight="1" spans="1:8">
      <c r="A35" s="58">
        <f>SUBTOTAL(103,B$3:B35)</f>
        <v>33</v>
      </c>
      <c r="B35" s="58" t="s">
        <v>542</v>
      </c>
      <c r="C35" s="58" t="s">
        <v>33</v>
      </c>
      <c r="D35" s="58">
        <v>13.8</v>
      </c>
      <c r="E35" s="58">
        <v>33</v>
      </c>
      <c r="F35" s="58" t="s">
        <v>56</v>
      </c>
      <c r="G35" s="59">
        <v>3000</v>
      </c>
      <c r="H35" s="60"/>
    </row>
    <row r="36" s="53" customFormat="1" ht="45" customHeight="1" spans="1:8">
      <c r="A36" s="58">
        <f>SUBTOTAL(103,B$3:B36)</f>
        <v>34</v>
      </c>
      <c r="B36" s="58" t="s">
        <v>543</v>
      </c>
      <c r="C36" s="58" t="s">
        <v>33</v>
      </c>
      <c r="D36" s="58">
        <v>16</v>
      </c>
      <c r="E36" s="58">
        <v>40</v>
      </c>
      <c r="F36" s="58" t="s">
        <v>56</v>
      </c>
      <c r="G36" s="59">
        <v>3000</v>
      </c>
      <c r="H36" s="60"/>
    </row>
    <row r="37" s="53" customFormat="1" ht="51" customHeight="1" spans="1:8">
      <c r="A37" s="58">
        <f>SUBTOTAL(103,B$3:B37)</f>
        <v>35</v>
      </c>
      <c r="B37" s="58" t="s">
        <v>544</v>
      </c>
      <c r="C37" s="58" t="s">
        <v>33</v>
      </c>
      <c r="D37" s="58">
        <v>11.5</v>
      </c>
      <c r="E37" s="58">
        <v>40.2</v>
      </c>
      <c r="F37" s="58" t="s">
        <v>56</v>
      </c>
      <c r="G37" s="59">
        <v>3030</v>
      </c>
      <c r="H37" s="60"/>
    </row>
    <row r="38" s="53" customFormat="1" ht="51" customHeight="1" spans="1:8">
      <c r="A38" s="58">
        <f>SUBTOTAL(103,B$3:B38)</f>
        <v>36</v>
      </c>
      <c r="B38" s="58" t="s">
        <v>545</v>
      </c>
      <c r="C38" s="58" t="s">
        <v>33</v>
      </c>
      <c r="D38" s="58">
        <v>16</v>
      </c>
      <c r="E38" s="58" t="s">
        <v>546</v>
      </c>
      <c r="F38" s="58" t="s">
        <v>56</v>
      </c>
      <c r="G38" s="59">
        <v>3270</v>
      </c>
      <c r="H38" s="60"/>
    </row>
    <row r="39" s="53" customFormat="1" ht="51" customHeight="1" spans="1:8">
      <c r="A39" s="58">
        <f>SUBTOTAL(103,B$3:B39)</f>
        <v>37</v>
      </c>
      <c r="B39" s="58" t="s">
        <v>547</v>
      </c>
      <c r="C39" s="58" t="s">
        <v>33</v>
      </c>
      <c r="D39" s="58">
        <v>33</v>
      </c>
      <c r="E39" s="58">
        <v>30</v>
      </c>
      <c r="F39" s="58" t="s">
        <v>56</v>
      </c>
      <c r="G39" s="59">
        <v>3090</v>
      </c>
      <c r="H39" s="60"/>
    </row>
    <row r="40" s="53" customFormat="1" ht="51" customHeight="1" spans="1:8">
      <c r="A40" s="58">
        <f>SUBTOTAL(103,B$3:B40)</f>
        <v>38</v>
      </c>
      <c r="B40" s="58" t="s">
        <v>548</v>
      </c>
      <c r="C40" s="58" t="s">
        <v>33</v>
      </c>
      <c r="D40" s="58">
        <v>45</v>
      </c>
      <c r="E40" s="58">
        <v>31</v>
      </c>
      <c r="F40" s="58" t="s">
        <v>56</v>
      </c>
      <c r="G40" s="59">
        <v>3450</v>
      </c>
      <c r="H40" s="60"/>
    </row>
    <row r="41" s="53" customFormat="1" ht="51" customHeight="1" spans="1:8">
      <c r="A41" s="58">
        <f>SUBTOTAL(103,B$3:B41)</f>
        <v>39</v>
      </c>
      <c r="B41" s="58" t="s">
        <v>549</v>
      </c>
      <c r="C41" s="58" t="s">
        <v>550</v>
      </c>
      <c r="D41" s="58">
        <v>98</v>
      </c>
      <c r="E41" s="58" t="s">
        <v>551</v>
      </c>
      <c r="F41" s="58" t="s">
        <v>56</v>
      </c>
      <c r="G41" s="59">
        <v>3000</v>
      </c>
      <c r="H41" s="60"/>
    </row>
    <row r="42" s="53" customFormat="1" ht="51" customHeight="1" spans="1:8">
      <c r="A42" s="58">
        <f>SUBTOTAL(103,B$3:B42)</f>
        <v>40</v>
      </c>
      <c r="B42" s="58" t="s">
        <v>552</v>
      </c>
      <c r="C42" s="58" t="s">
        <v>550</v>
      </c>
      <c r="D42" s="58">
        <v>98</v>
      </c>
      <c r="E42" s="58" t="s">
        <v>551</v>
      </c>
      <c r="F42" s="58" t="s">
        <v>56</v>
      </c>
      <c r="G42" s="59">
        <v>3000</v>
      </c>
      <c r="H42" s="60"/>
    </row>
    <row r="43" s="53" customFormat="1" ht="51" customHeight="1" spans="1:8">
      <c r="A43" s="58">
        <f>SUBTOTAL(103,B$3:B43)</f>
        <v>41</v>
      </c>
      <c r="B43" s="58" t="s">
        <v>553</v>
      </c>
      <c r="C43" s="58" t="s">
        <v>33</v>
      </c>
      <c r="D43" s="58">
        <v>56</v>
      </c>
      <c r="E43" s="58">
        <v>33.01</v>
      </c>
      <c r="F43" s="58" t="s">
        <v>56</v>
      </c>
      <c r="G43" s="59">
        <v>3780</v>
      </c>
      <c r="H43" s="60"/>
    </row>
    <row r="44" s="53" customFormat="1" ht="51" customHeight="1" spans="1:8">
      <c r="A44" s="58">
        <f>SUBTOTAL(103,B$3:B44)</f>
        <v>42</v>
      </c>
      <c r="B44" s="58" t="s">
        <v>554</v>
      </c>
      <c r="C44" s="58" t="s">
        <v>33</v>
      </c>
      <c r="D44" s="58">
        <v>40</v>
      </c>
      <c r="E44" s="58">
        <v>30</v>
      </c>
      <c r="F44" s="58" t="s">
        <v>56</v>
      </c>
      <c r="G44" s="59">
        <v>3000</v>
      </c>
      <c r="H44" s="60"/>
    </row>
    <row r="45" s="53" customFormat="1" ht="51" customHeight="1" spans="1:8">
      <c r="A45" s="58">
        <f>SUBTOTAL(103,B$3:B45)</f>
        <v>43</v>
      </c>
      <c r="B45" s="58" t="s">
        <v>555</v>
      </c>
      <c r="C45" s="58" t="s">
        <v>226</v>
      </c>
      <c r="D45" s="58">
        <v>4216</v>
      </c>
      <c r="E45" s="58" t="s">
        <v>556</v>
      </c>
      <c r="F45" s="58" t="s">
        <v>56</v>
      </c>
      <c r="G45" s="59">
        <v>123230</v>
      </c>
      <c r="H45" s="60"/>
    </row>
    <row r="46" s="53" customFormat="1" ht="51" customHeight="1" spans="1:8">
      <c r="A46" s="58">
        <f>SUBTOTAL(103,B$3:B46)</f>
        <v>44</v>
      </c>
      <c r="B46" s="58" t="s">
        <v>557</v>
      </c>
      <c r="C46" s="58" t="s">
        <v>149</v>
      </c>
      <c r="D46" s="58">
        <v>3</v>
      </c>
      <c r="E46" s="58">
        <v>37.5</v>
      </c>
      <c r="F46" s="58" t="s">
        <v>56</v>
      </c>
      <c r="G46" s="59">
        <v>3000</v>
      </c>
      <c r="H46" s="60"/>
    </row>
    <row r="47" s="53" customFormat="1" ht="51" customHeight="1" spans="1:8">
      <c r="A47" s="58">
        <f>SUBTOTAL(103,B$3:B47)</f>
        <v>45</v>
      </c>
      <c r="B47" s="58" t="s">
        <v>558</v>
      </c>
      <c r="C47" s="58" t="s">
        <v>149</v>
      </c>
      <c r="D47" s="58">
        <v>4</v>
      </c>
      <c r="E47" s="58">
        <v>22.5</v>
      </c>
      <c r="F47" s="58" t="s">
        <v>56</v>
      </c>
      <c r="G47" s="59">
        <v>3000</v>
      </c>
      <c r="H47" s="60"/>
    </row>
    <row r="48" s="53" customFormat="1" ht="51" customHeight="1" spans="1:8">
      <c r="A48" s="58">
        <f>SUBTOTAL(103,B$3:B48)</f>
        <v>46</v>
      </c>
      <c r="B48" s="58" t="s">
        <v>559</v>
      </c>
      <c r="C48" s="58" t="s">
        <v>33</v>
      </c>
      <c r="D48" s="58">
        <v>22</v>
      </c>
      <c r="E48" s="58">
        <v>45.75</v>
      </c>
      <c r="F48" s="58" t="s">
        <v>56</v>
      </c>
      <c r="G48" s="59">
        <v>3150</v>
      </c>
      <c r="H48" s="60"/>
    </row>
    <row r="49" s="53" customFormat="1" ht="51" customHeight="1" spans="1:8">
      <c r="A49" s="58">
        <f>SUBTOTAL(103,B$3:B49)</f>
        <v>47</v>
      </c>
      <c r="B49" s="64" t="s">
        <v>560</v>
      </c>
      <c r="C49" s="63" t="s">
        <v>147</v>
      </c>
      <c r="D49" s="64">
        <v>22</v>
      </c>
      <c r="E49" s="58">
        <v>40</v>
      </c>
      <c r="F49" s="58" t="s">
        <v>56</v>
      </c>
      <c r="G49" s="59">
        <v>3000</v>
      </c>
      <c r="H49" s="60"/>
    </row>
    <row r="50" s="53" customFormat="1" ht="51" customHeight="1" spans="1:8">
      <c r="A50" s="58">
        <f>SUBTOTAL(103,B$3:B50)</f>
        <v>48</v>
      </c>
      <c r="B50" s="64" t="s">
        <v>561</v>
      </c>
      <c r="C50" s="63" t="s">
        <v>147</v>
      </c>
      <c r="D50" s="64">
        <v>102</v>
      </c>
      <c r="E50" s="58">
        <v>39.901</v>
      </c>
      <c r="F50" s="58" t="s">
        <v>56</v>
      </c>
      <c r="G50" s="59">
        <v>2064</v>
      </c>
      <c r="H50" s="60"/>
    </row>
    <row r="51" s="53" customFormat="1" ht="51" customHeight="1" spans="1:8">
      <c r="A51" s="58">
        <f>SUBTOTAL(103,B$3:B51)</f>
        <v>49</v>
      </c>
      <c r="B51" s="64" t="s">
        <v>562</v>
      </c>
      <c r="C51" s="63" t="s">
        <v>147</v>
      </c>
      <c r="D51" s="64">
        <v>40</v>
      </c>
      <c r="E51" s="58">
        <v>27</v>
      </c>
      <c r="F51" s="58" t="s">
        <v>56</v>
      </c>
      <c r="G51" s="59">
        <v>3000</v>
      </c>
      <c r="H51" s="60"/>
    </row>
    <row r="52" s="53" customFormat="1" ht="51" customHeight="1" spans="1:8">
      <c r="A52" s="58">
        <f>SUBTOTAL(103,B$3:B52)</f>
        <v>50</v>
      </c>
      <c r="B52" s="64" t="s">
        <v>563</v>
      </c>
      <c r="C52" s="63" t="s">
        <v>147</v>
      </c>
      <c r="D52" s="64">
        <v>40</v>
      </c>
      <c r="E52" s="58">
        <v>35.5</v>
      </c>
      <c r="F52" s="58" t="s">
        <v>56</v>
      </c>
      <c r="G52" s="59">
        <v>3000</v>
      </c>
      <c r="H52" s="60"/>
    </row>
    <row r="53" s="53" customFormat="1" ht="51" customHeight="1" spans="1:8">
      <c r="A53" s="58">
        <f>SUBTOTAL(103,B$3:B53)</f>
        <v>51</v>
      </c>
      <c r="B53" s="64" t="s">
        <v>564</v>
      </c>
      <c r="C53" s="63" t="s">
        <v>147</v>
      </c>
      <c r="D53" s="64">
        <v>25</v>
      </c>
      <c r="E53" s="58">
        <v>15.25</v>
      </c>
      <c r="F53" s="58" t="s">
        <v>56</v>
      </c>
      <c r="G53" s="59">
        <v>3000</v>
      </c>
      <c r="H53" s="60"/>
    </row>
    <row r="54" s="53" customFormat="1" ht="51" customHeight="1" spans="1:8">
      <c r="A54" s="58">
        <f>SUBTOTAL(103,B$3:B54)</f>
        <v>52</v>
      </c>
      <c r="B54" s="64" t="s">
        <v>565</v>
      </c>
      <c r="C54" s="63" t="s">
        <v>147</v>
      </c>
      <c r="D54" s="64">
        <v>17</v>
      </c>
      <c r="E54" s="58">
        <v>27.34</v>
      </c>
      <c r="F54" s="58" t="s">
        <v>56</v>
      </c>
      <c r="G54" s="59">
        <v>3000</v>
      </c>
      <c r="H54" s="60"/>
    </row>
    <row r="55" s="53" customFormat="1" ht="51" customHeight="1" spans="1:8">
      <c r="A55" s="58">
        <f>SUBTOTAL(103,B$3:B55)</f>
        <v>53</v>
      </c>
      <c r="B55" s="64" t="s">
        <v>566</v>
      </c>
      <c r="C55" s="63" t="s">
        <v>147</v>
      </c>
      <c r="D55" s="64">
        <v>18</v>
      </c>
      <c r="E55" s="58">
        <v>33.5</v>
      </c>
      <c r="F55" s="58" t="s">
        <v>56</v>
      </c>
      <c r="G55" s="59">
        <v>3000</v>
      </c>
      <c r="H55" s="60"/>
    </row>
    <row r="56" s="53" customFormat="1" ht="51" customHeight="1" spans="1:8">
      <c r="A56" s="58">
        <f>SUBTOTAL(103,B$3:B56)</f>
        <v>54</v>
      </c>
      <c r="B56" s="64" t="s">
        <v>567</v>
      </c>
      <c r="C56" s="63" t="s">
        <v>216</v>
      </c>
      <c r="D56" s="63">
        <v>221.54</v>
      </c>
      <c r="E56" s="58">
        <v>5.3</v>
      </c>
      <c r="F56" s="58" t="s">
        <v>56</v>
      </c>
      <c r="G56" s="59">
        <v>8746.2</v>
      </c>
      <c r="H56" s="60"/>
    </row>
    <row r="57" s="53" customFormat="1" ht="51" customHeight="1" spans="1:8">
      <c r="A57" s="58">
        <f>SUBTOTAL(103,B$3:B57)</f>
        <v>55</v>
      </c>
      <c r="B57" s="64" t="s">
        <v>568</v>
      </c>
      <c r="C57" s="63" t="s">
        <v>147</v>
      </c>
      <c r="D57" s="64">
        <v>70</v>
      </c>
      <c r="E57" s="58">
        <v>50</v>
      </c>
      <c r="F57" s="58" t="s">
        <v>56</v>
      </c>
      <c r="G57" s="59">
        <v>4500</v>
      </c>
      <c r="H57" s="60"/>
    </row>
    <row r="58" s="53" customFormat="1" ht="51" customHeight="1" spans="1:8">
      <c r="A58" s="58">
        <f>SUBTOTAL(103,B$3:B58)</f>
        <v>56</v>
      </c>
      <c r="B58" s="64" t="s">
        <v>569</v>
      </c>
      <c r="C58" s="63" t="s">
        <v>216</v>
      </c>
      <c r="D58" s="64">
        <v>261</v>
      </c>
      <c r="E58" s="58">
        <v>4</v>
      </c>
      <c r="F58" s="58" t="s">
        <v>56</v>
      </c>
      <c r="G58" s="59">
        <v>9930</v>
      </c>
      <c r="H58" s="60"/>
    </row>
    <row r="59" s="53" customFormat="1" ht="51" customHeight="1" spans="1:8">
      <c r="A59" s="58">
        <f>SUBTOTAL(103,B$3:B59)</f>
        <v>57</v>
      </c>
      <c r="B59" s="64" t="s">
        <v>570</v>
      </c>
      <c r="C59" s="63" t="s">
        <v>216</v>
      </c>
      <c r="D59" s="63">
        <v>221.14</v>
      </c>
      <c r="E59" s="58">
        <v>5.3</v>
      </c>
      <c r="F59" s="58" t="s">
        <v>56</v>
      </c>
      <c r="G59" s="59">
        <v>8734.2</v>
      </c>
      <c r="H59" s="60"/>
    </row>
    <row r="60" s="53" customFormat="1" ht="51" customHeight="1" spans="1:8">
      <c r="A60" s="58">
        <f>SUBTOTAL(103,B$3:B60)</f>
        <v>58</v>
      </c>
      <c r="B60" s="63" t="s">
        <v>571</v>
      </c>
      <c r="C60" s="63" t="s">
        <v>149</v>
      </c>
      <c r="D60" s="63">
        <v>54.8</v>
      </c>
      <c r="E60" s="58" t="s">
        <v>572</v>
      </c>
      <c r="F60" s="58" t="s">
        <v>56</v>
      </c>
      <c r="G60" s="59">
        <v>3744</v>
      </c>
      <c r="H60" s="60"/>
    </row>
    <row r="61" s="53" customFormat="1" ht="51" customHeight="1" spans="1:8">
      <c r="A61" s="58">
        <f>SUBTOTAL(103,B$3:B61)</f>
        <v>59</v>
      </c>
      <c r="B61" s="63" t="s">
        <v>573</v>
      </c>
      <c r="C61" s="63" t="s">
        <v>147</v>
      </c>
      <c r="D61" s="63">
        <v>8</v>
      </c>
      <c r="E61" s="58">
        <v>24</v>
      </c>
      <c r="F61" s="58" t="s">
        <v>56</v>
      </c>
      <c r="G61" s="59">
        <v>3000</v>
      </c>
      <c r="H61" s="60"/>
    </row>
    <row r="62" s="53" customFormat="1" ht="51" customHeight="1" spans="1:8">
      <c r="A62" s="58">
        <f>SUBTOTAL(103,B$3:B62)</f>
        <v>60</v>
      </c>
      <c r="B62" s="58" t="s">
        <v>574</v>
      </c>
      <c r="C62" s="63" t="s">
        <v>147</v>
      </c>
      <c r="D62" s="58">
        <v>20</v>
      </c>
      <c r="E62" s="58">
        <v>40</v>
      </c>
      <c r="F62" s="58" t="s">
        <v>56</v>
      </c>
      <c r="G62" s="59">
        <v>3000</v>
      </c>
      <c r="H62" s="60"/>
    </row>
    <row r="63" s="53" customFormat="1" ht="51" customHeight="1" spans="1:8">
      <c r="A63" s="58">
        <f>SUBTOTAL(103,B$3:B63)</f>
        <v>61</v>
      </c>
      <c r="B63" s="58" t="s">
        <v>575</v>
      </c>
      <c r="C63" s="63" t="s">
        <v>147</v>
      </c>
      <c r="D63" s="58">
        <v>13</v>
      </c>
      <c r="E63" s="58">
        <v>48</v>
      </c>
      <c r="F63" s="58" t="s">
        <v>56</v>
      </c>
      <c r="G63" s="59">
        <v>3240</v>
      </c>
      <c r="H63" s="60"/>
    </row>
    <row r="64" s="53" customFormat="1" ht="51" customHeight="1" spans="1:8">
      <c r="A64" s="58">
        <f>SUBTOTAL(103,B$3:B64)</f>
        <v>62</v>
      </c>
      <c r="B64" s="58" t="s">
        <v>576</v>
      </c>
      <c r="C64" s="58" t="s">
        <v>147</v>
      </c>
      <c r="D64" s="58">
        <v>12</v>
      </c>
      <c r="E64" s="58">
        <v>56</v>
      </c>
      <c r="F64" s="58" t="s">
        <v>56</v>
      </c>
      <c r="G64" s="59">
        <v>3480</v>
      </c>
      <c r="H64" s="60"/>
    </row>
    <row r="65" s="53" customFormat="1" ht="51" customHeight="1" spans="1:8">
      <c r="A65" s="58">
        <f>SUBTOTAL(103,B$3:B65)</f>
        <v>63</v>
      </c>
      <c r="B65" s="58" t="s">
        <v>577</v>
      </c>
      <c r="C65" s="58" t="s">
        <v>360</v>
      </c>
      <c r="D65" s="58">
        <v>520</v>
      </c>
      <c r="E65" s="58">
        <v>29.1</v>
      </c>
      <c r="F65" s="58" t="s">
        <v>56</v>
      </c>
      <c r="G65" s="59">
        <v>17400</v>
      </c>
      <c r="H65" s="60"/>
    </row>
    <row r="66" s="53" customFormat="1" ht="51" customHeight="1" spans="1:8">
      <c r="A66" s="58">
        <f>SUBTOTAL(103,B$3:B66)</f>
        <v>64</v>
      </c>
      <c r="B66" s="58" t="s">
        <v>578</v>
      </c>
      <c r="C66" s="58" t="s">
        <v>147</v>
      </c>
      <c r="D66" s="58">
        <v>40</v>
      </c>
      <c r="E66" s="58">
        <v>30</v>
      </c>
      <c r="F66" s="58" t="s">
        <v>56</v>
      </c>
      <c r="G66" s="59">
        <v>3300</v>
      </c>
      <c r="H66" s="60"/>
    </row>
    <row r="67" s="53" customFormat="1" ht="51" customHeight="1" spans="1:8">
      <c r="A67" s="58">
        <f>SUBTOTAL(103,B$3:B67)</f>
        <v>65</v>
      </c>
      <c r="B67" s="58" t="s">
        <v>579</v>
      </c>
      <c r="C67" s="58" t="s">
        <v>147</v>
      </c>
      <c r="D67" s="58">
        <v>16</v>
      </c>
      <c r="E67" s="58"/>
      <c r="F67" s="58" t="s">
        <v>56</v>
      </c>
      <c r="G67" s="59">
        <v>3000</v>
      </c>
      <c r="H67" s="60"/>
    </row>
    <row r="68" s="53" customFormat="1" ht="51" customHeight="1" spans="1:8">
      <c r="A68" s="58">
        <f>SUBTOTAL(103,B$3:B68)</f>
        <v>66</v>
      </c>
      <c r="B68" s="58" t="s">
        <v>580</v>
      </c>
      <c r="C68" s="58" t="s">
        <v>147</v>
      </c>
      <c r="D68" s="58">
        <v>33</v>
      </c>
      <c r="E68" s="58">
        <v>24</v>
      </c>
      <c r="F68" s="58" t="s">
        <v>56</v>
      </c>
      <c r="G68" s="59">
        <v>3000</v>
      </c>
      <c r="H68" s="60"/>
    </row>
    <row r="69" s="53" customFormat="1" ht="51" customHeight="1" spans="1:8">
      <c r="A69" s="58">
        <f>SUBTOTAL(103,B$3:B69)</f>
        <v>67</v>
      </c>
      <c r="B69" s="58" t="s">
        <v>581</v>
      </c>
      <c r="C69" s="58" t="s">
        <v>147</v>
      </c>
      <c r="D69" s="58">
        <v>20</v>
      </c>
      <c r="E69" s="58" t="s">
        <v>582</v>
      </c>
      <c r="F69" s="58" t="s">
        <v>56</v>
      </c>
      <c r="G69" s="59">
        <v>3000</v>
      </c>
      <c r="H69" s="60"/>
    </row>
    <row r="70" s="53" customFormat="1" ht="51" customHeight="1" spans="1:8">
      <c r="A70" s="58">
        <f>SUBTOTAL(103,B$3:B70)</f>
        <v>68</v>
      </c>
      <c r="B70" s="58" t="s">
        <v>583</v>
      </c>
      <c r="C70" s="58" t="s">
        <v>149</v>
      </c>
      <c r="D70" s="58">
        <v>7</v>
      </c>
      <c r="E70" s="58" t="s">
        <v>582</v>
      </c>
      <c r="F70" s="58" t="s">
        <v>56</v>
      </c>
      <c r="G70" s="59">
        <v>3000</v>
      </c>
      <c r="H70" s="60"/>
    </row>
    <row r="71" s="53" customFormat="1" ht="51" customHeight="1" spans="1:8">
      <c r="A71" s="58">
        <f>SUBTOTAL(103,B$3:B71)</f>
        <v>69</v>
      </c>
      <c r="B71" s="58" t="s">
        <v>584</v>
      </c>
      <c r="C71" s="58" t="s">
        <v>147</v>
      </c>
      <c r="D71" s="58">
        <f>3*25</f>
        <v>75</v>
      </c>
      <c r="E71" s="58" t="s">
        <v>585</v>
      </c>
      <c r="F71" s="58" t="s">
        <v>56</v>
      </c>
      <c r="G71" s="59">
        <v>4050</v>
      </c>
      <c r="H71" s="60"/>
    </row>
    <row r="72" s="53" customFormat="1" ht="51" customHeight="1" spans="1:8">
      <c r="A72" s="58">
        <f>SUBTOTAL(103,B$3:B72)</f>
        <v>70</v>
      </c>
      <c r="B72" s="58" t="s">
        <v>586</v>
      </c>
      <c r="C72" s="58" t="s">
        <v>149</v>
      </c>
      <c r="D72" s="58">
        <f>2*5</f>
        <v>10</v>
      </c>
      <c r="E72" s="58">
        <v>88.031</v>
      </c>
      <c r="F72" s="58" t="s">
        <v>56</v>
      </c>
      <c r="G72" s="59">
        <v>3000</v>
      </c>
      <c r="H72" s="60"/>
    </row>
    <row r="73" s="53" customFormat="1" ht="51" customHeight="1" spans="1:8">
      <c r="A73" s="58">
        <f>SUBTOTAL(103,B$3:B73)</f>
        <v>71</v>
      </c>
      <c r="B73" s="58" t="s">
        <v>587</v>
      </c>
      <c r="C73" s="58" t="s">
        <v>147</v>
      </c>
      <c r="D73" s="58">
        <v>40</v>
      </c>
      <c r="E73" s="58">
        <v>70</v>
      </c>
      <c r="F73" s="58" t="s">
        <v>56</v>
      </c>
      <c r="G73" s="59">
        <v>3000</v>
      </c>
      <c r="H73" s="60"/>
    </row>
    <row r="74" s="53" customFormat="1" ht="51" customHeight="1" spans="1:8">
      <c r="A74" s="58">
        <f>SUBTOTAL(103,B$3:B74)</f>
        <v>72</v>
      </c>
      <c r="B74" s="58" t="s">
        <v>588</v>
      </c>
      <c r="C74" s="58" t="s">
        <v>216</v>
      </c>
      <c r="D74" s="58">
        <v>223</v>
      </c>
      <c r="E74" s="58" t="s">
        <v>589</v>
      </c>
      <c r="F74" s="58" t="s">
        <v>56</v>
      </c>
      <c r="G74" s="59">
        <v>3795</v>
      </c>
      <c r="H74" s="60"/>
    </row>
    <row r="75" s="53" customFormat="1" ht="51" customHeight="1" spans="1:8">
      <c r="A75" s="58">
        <f>SUBTOTAL(103,B$3:B75)</f>
        <v>73</v>
      </c>
      <c r="B75" s="58" t="s">
        <v>590</v>
      </c>
      <c r="C75" s="58" t="s">
        <v>147</v>
      </c>
      <c r="D75" s="58">
        <v>32</v>
      </c>
      <c r="E75" s="58">
        <v>70</v>
      </c>
      <c r="F75" s="58" t="s">
        <v>56</v>
      </c>
      <c r="G75" s="59">
        <v>3900</v>
      </c>
      <c r="H75" s="60"/>
    </row>
    <row r="76" s="53" customFormat="1" ht="51" customHeight="1" spans="1:8">
      <c r="A76" s="58">
        <f>SUBTOTAL(103,B$3:B76)</f>
        <v>74</v>
      </c>
      <c r="B76" s="58" t="s">
        <v>591</v>
      </c>
      <c r="C76" s="58" t="s">
        <v>216</v>
      </c>
      <c r="D76" s="58">
        <v>223.5</v>
      </c>
      <c r="E76" s="58" t="s">
        <v>589</v>
      </c>
      <c r="F76" s="58" t="s">
        <v>56</v>
      </c>
      <c r="G76" s="59">
        <v>3795</v>
      </c>
      <c r="H76" s="60"/>
    </row>
    <row r="77" s="53" customFormat="1" ht="51" customHeight="1" spans="1:8">
      <c r="A77" s="58">
        <f>SUBTOTAL(103,B$3:B77)</f>
        <v>75</v>
      </c>
      <c r="B77" s="58" t="s">
        <v>592</v>
      </c>
      <c r="C77" s="58" t="s">
        <v>147</v>
      </c>
      <c r="D77" s="58">
        <v>32</v>
      </c>
      <c r="E77" s="58">
        <v>70</v>
      </c>
      <c r="F77" s="58" t="s">
        <v>56</v>
      </c>
      <c r="G77" s="59">
        <v>3900</v>
      </c>
      <c r="H77" s="60"/>
    </row>
    <row r="78" s="53" customFormat="1" ht="51" customHeight="1" spans="1:8">
      <c r="A78" s="58">
        <f>SUBTOTAL(103,B$3:B78)</f>
        <v>76</v>
      </c>
      <c r="B78" s="58" t="s">
        <v>593</v>
      </c>
      <c r="C78" s="58" t="s">
        <v>147</v>
      </c>
      <c r="D78" s="58">
        <v>20</v>
      </c>
      <c r="E78" s="58">
        <v>84.25</v>
      </c>
      <c r="F78" s="58" t="s">
        <v>56</v>
      </c>
      <c r="G78" s="59">
        <v>4327.5</v>
      </c>
      <c r="H78" s="60"/>
    </row>
    <row r="79" s="53" customFormat="1" ht="51" customHeight="1" spans="1:8">
      <c r="A79" s="58">
        <f>SUBTOTAL(103,B$3:B79)</f>
        <v>77</v>
      </c>
      <c r="B79" s="58" t="s">
        <v>594</v>
      </c>
      <c r="C79" s="58" t="s">
        <v>216</v>
      </c>
      <c r="D79" s="58">
        <v>62.5</v>
      </c>
      <c r="E79" s="58" t="s">
        <v>595</v>
      </c>
      <c r="F79" s="58" t="s">
        <v>56</v>
      </c>
      <c r="G79" s="59">
        <v>3975</v>
      </c>
      <c r="H79" s="60"/>
    </row>
    <row r="80" s="53" customFormat="1" ht="51" customHeight="1" spans="1:8">
      <c r="A80" s="58">
        <f>SUBTOTAL(103,B$3:B80)</f>
        <v>78</v>
      </c>
      <c r="B80" s="58" t="s">
        <v>596</v>
      </c>
      <c r="C80" s="58" t="s">
        <v>216</v>
      </c>
      <c r="D80" s="58">
        <v>150</v>
      </c>
      <c r="E80" s="58" t="s">
        <v>595</v>
      </c>
      <c r="F80" s="58" t="s">
        <v>56</v>
      </c>
      <c r="G80" s="59">
        <v>4134.75</v>
      </c>
      <c r="H80" s="60"/>
    </row>
    <row r="81" s="53" customFormat="1" ht="51" customHeight="1" spans="1:8">
      <c r="A81" s="58">
        <f>SUBTOTAL(103,B$3:B81)</f>
        <v>79</v>
      </c>
      <c r="B81" s="58" t="s">
        <v>597</v>
      </c>
      <c r="C81" s="58" t="s">
        <v>147</v>
      </c>
      <c r="D81" s="58">
        <v>60</v>
      </c>
      <c r="E81" s="58">
        <v>37</v>
      </c>
      <c r="F81" s="58" t="s">
        <v>56</v>
      </c>
      <c r="G81" s="59">
        <v>3900</v>
      </c>
      <c r="H81" s="60"/>
    </row>
    <row r="82" s="53" customFormat="1" ht="51" customHeight="1" spans="1:8">
      <c r="A82" s="58">
        <f>SUBTOTAL(103,B$3:B82)</f>
        <v>80</v>
      </c>
      <c r="B82" s="58" t="s">
        <v>598</v>
      </c>
      <c r="C82" s="58" t="s">
        <v>367</v>
      </c>
      <c r="D82" s="58">
        <v>320</v>
      </c>
      <c r="E82" s="58">
        <v>25.5</v>
      </c>
      <c r="F82" s="58" t="s">
        <v>56</v>
      </c>
      <c r="G82" s="59">
        <v>11700</v>
      </c>
      <c r="H82" s="60"/>
    </row>
    <row r="83" s="53" customFormat="1" ht="51" customHeight="1" spans="1:8">
      <c r="A83" s="58">
        <f>SUBTOTAL(103,B$3:B83)</f>
        <v>81</v>
      </c>
      <c r="B83" s="58" t="s">
        <v>599</v>
      </c>
      <c r="C83" s="58" t="s">
        <v>147</v>
      </c>
      <c r="D83" s="58">
        <v>20</v>
      </c>
      <c r="E83" s="58">
        <v>25</v>
      </c>
      <c r="F83" s="58" t="s">
        <v>56</v>
      </c>
      <c r="G83" s="59">
        <v>3000</v>
      </c>
      <c r="H83" s="60"/>
    </row>
    <row r="84" s="53" customFormat="1" ht="51" customHeight="1" spans="1:8">
      <c r="A84" s="58">
        <f>SUBTOTAL(103,B$3:B84)</f>
        <v>82</v>
      </c>
      <c r="B84" s="58" t="s">
        <v>600</v>
      </c>
      <c r="C84" s="58" t="s">
        <v>147</v>
      </c>
      <c r="D84" s="58">
        <v>32</v>
      </c>
      <c r="E84" s="58">
        <v>65.5</v>
      </c>
      <c r="F84" s="58" t="s">
        <v>56</v>
      </c>
      <c r="G84" s="59">
        <v>3060</v>
      </c>
      <c r="H84" s="60"/>
    </row>
    <row r="85" s="53" customFormat="1" ht="51" customHeight="1" spans="1:8">
      <c r="A85" s="58">
        <f>SUBTOTAL(103,B$3:B85)</f>
        <v>83</v>
      </c>
      <c r="B85" s="58" t="s">
        <v>601</v>
      </c>
      <c r="C85" s="58" t="s">
        <v>371</v>
      </c>
      <c r="D85" s="58">
        <f>72.8+161.1</f>
        <v>233.9</v>
      </c>
      <c r="E85" s="58"/>
      <c r="F85" s="58" t="s">
        <v>56</v>
      </c>
      <c r="G85" s="59">
        <v>3000</v>
      </c>
      <c r="H85" s="60"/>
    </row>
    <row r="86" s="53" customFormat="1" ht="51" customHeight="1" spans="1:8">
      <c r="A86" s="58">
        <f>SUBTOTAL(103,B$3:B86)</f>
        <v>84</v>
      </c>
      <c r="B86" s="58" t="s">
        <v>602</v>
      </c>
      <c r="C86" s="58" t="s">
        <v>371</v>
      </c>
      <c r="D86" s="58">
        <f>72.9+160.3</f>
        <v>233.2</v>
      </c>
      <c r="E86" s="58"/>
      <c r="F86" s="58" t="s">
        <v>56</v>
      </c>
      <c r="G86" s="59">
        <v>3000</v>
      </c>
      <c r="H86" s="60"/>
    </row>
    <row r="87" s="53" customFormat="1" ht="51" customHeight="1" spans="1:8">
      <c r="A87" s="58">
        <f>SUBTOTAL(103,B$3:B87)</f>
        <v>85</v>
      </c>
      <c r="B87" s="58" t="s">
        <v>603</v>
      </c>
      <c r="C87" s="58" t="s">
        <v>33</v>
      </c>
      <c r="D87" s="58">
        <v>33.68</v>
      </c>
      <c r="E87" s="58">
        <v>22.48</v>
      </c>
      <c r="F87" s="58" t="s">
        <v>56</v>
      </c>
      <c r="G87" s="59">
        <v>3000</v>
      </c>
      <c r="H87" s="60"/>
    </row>
    <row r="88" s="53" customFormat="1" ht="51" customHeight="1" spans="1:8">
      <c r="A88" s="58">
        <f>SUBTOTAL(103,B$3:B88)</f>
        <v>86</v>
      </c>
      <c r="B88" s="58" t="s">
        <v>604</v>
      </c>
      <c r="C88" s="58" t="s">
        <v>33</v>
      </c>
      <c r="D88" s="58">
        <v>18</v>
      </c>
      <c r="E88" s="58" t="s">
        <v>605</v>
      </c>
      <c r="F88" s="58" t="s">
        <v>56</v>
      </c>
      <c r="G88" s="59">
        <v>3000</v>
      </c>
      <c r="H88" s="60"/>
    </row>
    <row r="89" s="53" customFormat="1" ht="51" customHeight="1" spans="1:8">
      <c r="A89" s="58">
        <f>SUBTOTAL(103,B$3:B89)</f>
        <v>87</v>
      </c>
      <c r="B89" s="58" t="s">
        <v>606</v>
      </c>
      <c r="C89" s="58" t="s">
        <v>550</v>
      </c>
      <c r="D89" s="58">
        <v>416</v>
      </c>
      <c r="E89" s="58">
        <v>33.5</v>
      </c>
      <c r="F89" s="58" t="s">
        <v>316</v>
      </c>
      <c r="G89" s="59">
        <v>14280</v>
      </c>
      <c r="H89" s="60"/>
    </row>
    <row r="90" s="53" customFormat="1" ht="51" customHeight="1" spans="1:8">
      <c r="A90" s="58">
        <f>SUBTOTAL(103,B$3:B90)</f>
        <v>88</v>
      </c>
      <c r="B90" s="58" t="s">
        <v>607</v>
      </c>
      <c r="C90" s="58" t="s">
        <v>33</v>
      </c>
      <c r="D90" s="58">
        <v>20</v>
      </c>
      <c r="E90" s="58" t="s">
        <v>608</v>
      </c>
      <c r="F90" s="58" t="s">
        <v>56</v>
      </c>
      <c r="G90" s="59">
        <v>3000</v>
      </c>
      <c r="H90" s="60"/>
    </row>
    <row r="91" s="53" customFormat="1" ht="51" customHeight="1" spans="1:8">
      <c r="A91" s="58">
        <f>SUBTOTAL(103,B$3:B91)</f>
        <v>89</v>
      </c>
      <c r="B91" s="58" t="s">
        <v>609</v>
      </c>
      <c r="C91" s="58" t="s">
        <v>550</v>
      </c>
      <c r="D91" s="58">
        <v>45</v>
      </c>
      <c r="E91" s="58" t="s">
        <v>610</v>
      </c>
      <c r="F91" s="58" t="s">
        <v>166</v>
      </c>
      <c r="G91" s="59">
        <v>3000</v>
      </c>
      <c r="H91" s="60"/>
    </row>
    <row r="92" s="53" customFormat="1" ht="51" customHeight="1" spans="1:8">
      <c r="A92" s="58">
        <f>SUBTOTAL(103,B$3:B92)</f>
        <v>90</v>
      </c>
      <c r="B92" s="58" t="s">
        <v>611</v>
      </c>
      <c r="C92" s="58" t="s">
        <v>550</v>
      </c>
      <c r="D92" s="58">
        <v>45</v>
      </c>
      <c r="E92" s="58" t="s">
        <v>610</v>
      </c>
      <c r="F92" s="58" t="s">
        <v>166</v>
      </c>
      <c r="G92" s="59">
        <v>3000</v>
      </c>
      <c r="H92" s="60"/>
    </row>
    <row r="93" s="53" customFormat="1" ht="51" customHeight="1" spans="1:8">
      <c r="A93" s="58">
        <f>SUBTOTAL(103,B$3:B93)</f>
        <v>91</v>
      </c>
      <c r="B93" s="58" t="s">
        <v>612</v>
      </c>
      <c r="C93" s="58" t="s">
        <v>550</v>
      </c>
      <c r="D93" s="58">
        <v>45</v>
      </c>
      <c r="E93" s="58" t="s">
        <v>610</v>
      </c>
      <c r="F93" s="58" t="s">
        <v>166</v>
      </c>
      <c r="G93" s="59">
        <v>3000</v>
      </c>
      <c r="H93" s="60"/>
    </row>
    <row r="94" s="53" customFormat="1" ht="51" customHeight="1" spans="1:8">
      <c r="A94" s="58">
        <f>SUBTOTAL(103,B$3:B94)</f>
        <v>92</v>
      </c>
      <c r="B94" s="58" t="s">
        <v>613</v>
      </c>
      <c r="C94" s="58" t="s">
        <v>550</v>
      </c>
      <c r="D94" s="58">
        <v>45</v>
      </c>
      <c r="E94" s="58" t="s">
        <v>610</v>
      </c>
      <c r="F94" s="58" t="s">
        <v>166</v>
      </c>
      <c r="G94" s="59">
        <v>3000</v>
      </c>
      <c r="H94" s="60"/>
    </row>
    <row r="95" s="53" customFormat="1" ht="51" customHeight="1" spans="1:8">
      <c r="A95" s="58">
        <f>SUBTOTAL(103,B$3:B95)</f>
        <v>93</v>
      </c>
      <c r="B95" s="58" t="s">
        <v>614</v>
      </c>
      <c r="C95" s="58" t="s">
        <v>550</v>
      </c>
      <c r="D95" s="58">
        <v>45</v>
      </c>
      <c r="E95" s="58" t="s">
        <v>610</v>
      </c>
      <c r="F95" s="58" t="s">
        <v>166</v>
      </c>
      <c r="G95" s="59">
        <v>3000</v>
      </c>
      <c r="H95" s="60"/>
    </row>
    <row r="96" s="53" customFormat="1" ht="51" customHeight="1" spans="1:8">
      <c r="A96" s="58">
        <f>SUBTOTAL(103,B$3:B96)</f>
        <v>94</v>
      </c>
      <c r="B96" s="58" t="s">
        <v>615</v>
      </c>
      <c r="C96" s="58" t="s">
        <v>550</v>
      </c>
      <c r="D96" s="58">
        <v>45</v>
      </c>
      <c r="E96" s="58" t="s">
        <v>610</v>
      </c>
      <c r="F96" s="58" t="s">
        <v>166</v>
      </c>
      <c r="G96" s="59">
        <v>3000</v>
      </c>
      <c r="H96" s="60"/>
    </row>
    <row r="97" s="53" customFormat="1" ht="51" customHeight="1" spans="1:8">
      <c r="A97" s="58">
        <f>SUBTOTAL(103,B$3:B97)</f>
        <v>95</v>
      </c>
      <c r="B97" s="58" t="s">
        <v>616</v>
      </c>
      <c r="C97" s="58" t="s">
        <v>550</v>
      </c>
      <c r="D97" s="58">
        <v>45</v>
      </c>
      <c r="E97" s="58" t="s">
        <v>610</v>
      </c>
      <c r="F97" s="58" t="s">
        <v>166</v>
      </c>
      <c r="G97" s="59">
        <v>3000</v>
      </c>
      <c r="H97" s="60"/>
    </row>
    <row r="98" s="53" customFormat="1" ht="51" customHeight="1" spans="1:8">
      <c r="A98" s="58">
        <f>SUBTOTAL(103,B$3:B98)</f>
        <v>96</v>
      </c>
      <c r="B98" s="58" t="s">
        <v>617</v>
      </c>
      <c r="C98" s="58" t="s">
        <v>550</v>
      </c>
      <c r="D98" s="58">
        <v>45</v>
      </c>
      <c r="E98" s="58" t="s">
        <v>610</v>
      </c>
      <c r="F98" s="58" t="s">
        <v>166</v>
      </c>
      <c r="G98" s="59">
        <v>3000</v>
      </c>
      <c r="H98" s="60"/>
    </row>
    <row r="99" s="53" customFormat="1" ht="51" customHeight="1" spans="1:8">
      <c r="A99" s="58">
        <f>SUBTOTAL(103,B$3:B99)</f>
        <v>97</v>
      </c>
      <c r="B99" s="58" t="s">
        <v>618</v>
      </c>
      <c r="C99" s="58" t="s">
        <v>550</v>
      </c>
      <c r="D99" s="58">
        <v>139.531</v>
      </c>
      <c r="E99" s="58" t="s">
        <v>619</v>
      </c>
      <c r="F99" s="58" t="s">
        <v>166</v>
      </c>
      <c r="G99" s="59">
        <v>3000</v>
      </c>
      <c r="H99" s="60"/>
    </row>
    <row r="100" s="53" customFormat="1" ht="51" customHeight="1" spans="1:8">
      <c r="A100" s="58">
        <f>SUBTOTAL(103,B$3:B100)</f>
        <v>98</v>
      </c>
      <c r="B100" s="58" t="s">
        <v>620</v>
      </c>
      <c r="C100" s="58" t="s">
        <v>165</v>
      </c>
      <c r="D100" s="58">
        <v>180</v>
      </c>
      <c r="E100" s="58" t="s">
        <v>176</v>
      </c>
      <c r="F100" s="58" t="s">
        <v>166</v>
      </c>
      <c r="G100" s="59">
        <v>3000</v>
      </c>
      <c r="H100" s="60"/>
    </row>
    <row r="101" s="53" customFormat="1" ht="51" customHeight="1" spans="1:8">
      <c r="A101" s="58">
        <f>SUBTOTAL(103,B$3:B101)</f>
        <v>99</v>
      </c>
      <c r="B101" s="58" t="s">
        <v>621</v>
      </c>
      <c r="C101" s="58" t="s">
        <v>165</v>
      </c>
      <c r="D101" s="58">
        <v>180</v>
      </c>
      <c r="E101" s="58" t="s">
        <v>176</v>
      </c>
      <c r="F101" s="58" t="s">
        <v>166</v>
      </c>
      <c r="G101" s="59">
        <v>3000</v>
      </c>
      <c r="H101" s="60"/>
    </row>
    <row r="102" s="53" customFormat="1" ht="51" customHeight="1" spans="1:8">
      <c r="A102" s="58">
        <f>SUBTOTAL(103,B$3:B102)</f>
        <v>100</v>
      </c>
      <c r="B102" s="58" t="s">
        <v>622</v>
      </c>
      <c r="C102" s="58" t="s">
        <v>165</v>
      </c>
      <c r="D102" s="58">
        <v>204.5</v>
      </c>
      <c r="E102" s="58" t="s">
        <v>623</v>
      </c>
      <c r="F102" s="58" t="s">
        <v>166</v>
      </c>
      <c r="G102" s="59">
        <v>3000</v>
      </c>
      <c r="H102" s="60"/>
    </row>
    <row r="103" s="53" customFormat="1" ht="51" customHeight="1" spans="1:8">
      <c r="A103" s="58">
        <f>SUBTOTAL(103,B$3:B103)</f>
        <v>101</v>
      </c>
      <c r="B103" s="58" t="s">
        <v>624</v>
      </c>
      <c r="C103" s="58" t="s">
        <v>33</v>
      </c>
      <c r="D103" s="58">
        <v>80.6</v>
      </c>
      <c r="E103" s="58">
        <v>10.1</v>
      </c>
      <c r="F103" s="58" t="s">
        <v>56</v>
      </c>
      <c r="G103" s="59">
        <v>4530</v>
      </c>
      <c r="H103" s="60"/>
    </row>
    <row r="104" s="53" customFormat="1" ht="51" customHeight="1" spans="1:8">
      <c r="A104" s="58">
        <f>SUBTOTAL(103,B$3:B104)</f>
        <v>102</v>
      </c>
      <c r="B104" s="60" t="s">
        <v>625</v>
      </c>
      <c r="C104" s="58" t="s">
        <v>33</v>
      </c>
      <c r="D104" s="58">
        <v>852.228</v>
      </c>
      <c r="E104" s="60" t="s">
        <v>626</v>
      </c>
      <c r="F104" s="58" t="s">
        <v>56</v>
      </c>
      <c r="G104" s="59">
        <v>31340</v>
      </c>
      <c r="H104" s="60"/>
    </row>
    <row r="105" s="53" customFormat="1" ht="51" customHeight="1" spans="1:8">
      <c r="A105" s="58">
        <f>SUBTOTAL(103,B$3:B105)</f>
        <v>103</v>
      </c>
      <c r="B105" s="60" t="s">
        <v>627</v>
      </c>
      <c r="C105" s="58" t="s">
        <v>33</v>
      </c>
      <c r="D105" s="58">
        <v>1060</v>
      </c>
      <c r="E105" s="60" t="s">
        <v>628</v>
      </c>
      <c r="F105" s="58" t="s">
        <v>56</v>
      </c>
      <c r="G105" s="59">
        <v>37550</v>
      </c>
      <c r="H105" s="60"/>
    </row>
    <row r="106" s="53" customFormat="1" ht="51" customHeight="1" spans="1:8">
      <c r="A106" s="58">
        <f>SUBTOTAL(103,B$3:B106)</f>
        <v>104</v>
      </c>
      <c r="B106" s="60" t="s">
        <v>629</v>
      </c>
      <c r="C106" s="58" t="s">
        <v>33</v>
      </c>
      <c r="D106" s="58">
        <v>889</v>
      </c>
      <c r="E106" s="60" t="s">
        <v>630</v>
      </c>
      <c r="F106" s="58" t="s">
        <v>56</v>
      </c>
      <c r="G106" s="59">
        <v>32420</v>
      </c>
      <c r="H106" s="60"/>
    </row>
    <row r="107" s="53" customFormat="1" ht="51" customHeight="1" spans="1:8">
      <c r="A107" s="58">
        <f>SUBTOTAL(103,B$3:B107)</f>
        <v>105</v>
      </c>
      <c r="B107" s="60" t="s">
        <v>631</v>
      </c>
      <c r="C107" s="58" t="s">
        <v>33</v>
      </c>
      <c r="D107" s="58">
        <v>150</v>
      </c>
      <c r="E107" s="60">
        <v>16.5</v>
      </c>
      <c r="F107" s="58" t="s">
        <v>56</v>
      </c>
      <c r="G107" s="59">
        <v>8750</v>
      </c>
      <c r="H107" s="60"/>
    </row>
    <row r="108" s="53" customFormat="1" ht="51" customHeight="1" spans="1:8">
      <c r="A108" s="58">
        <f>SUBTOTAL(103,B$3:B108)</f>
        <v>106</v>
      </c>
      <c r="B108" s="60" t="s">
        <v>632</v>
      </c>
      <c r="C108" s="58" t="s">
        <v>33</v>
      </c>
      <c r="D108" s="58">
        <v>395</v>
      </c>
      <c r="E108" s="60">
        <v>12.75</v>
      </c>
      <c r="F108" s="58" t="s">
        <v>56</v>
      </c>
      <c r="G108" s="59">
        <v>3000</v>
      </c>
      <c r="H108" s="60"/>
    </row>
    <row r="109" s="53" customFormat="1" ht="51" customHeight="1" spans="1:8">
      <c r="A109" s="58">
        <f>SUBTOTAL(103,B$3:B109)</f>
        <v>107</v>
      </c>
      <c r="B109" s="60" t="s">
        <v>633</v>
      </c>
      <c r="C109" s="58" t="s">
        <v>33</v>
      </c>
      <c r="D109" s="58">
        <v>407.9</v>
      </c>
      <c r="E109" s="60">
        <v>12.75</v>
      </c>
      <c r="F109" s="58" t="s">
        <v>56</v>
      </c>
      <c r="G109" s="59">
        <v>17987</v>
      </c>
      <c r="H109" s="60"/>
    </row>
    <row r="110" s="53" customFormat="1" ht="51" customHeight="1" spans="1:8">
      <c r="A110" s="58">
        <f>SUBTOTAL(103,B$3:B110)</f>
        <v>108</v>
      </c>
      <c r="B110" s="60" t="s">
        <v>634</v>
      </c>
      <c r="C110" s="58" t="s">
        <v>33</v>
      </c>
      <c r="D110" s="58">
        <v>140</v>
      </c>
      <c r="E110" s="60" t="s">
        <v>635</v>
      </c>
      <c r="F110" s="58" t="s">
        <v>56</v>
      </c>
      <c r="G110" s="59">
        <v>9950</v>
      </c>
      <c r="H110" s="60"/>
    </row>
    <row r="111" s="53" customFormat="1" ht="53" customHeight="1" spans="1:8">
      <c r="A111" s="58">
        <f>SUBTOTAL(103,B$3:B111)</f>
        <v>109</v>
      </c>
      <c r="B111" s="60" t="s">
        <v>636</v>
      </c>
      <c r="C111" s="58" t="s">
        <v>33</v>
      </c>
      <c r="D111" s="58">
        <v>3910</v>
      </c>
      <c r="E111" s="60" t="s">
        <v>637</v>
      </c>
      <c r="F111" s="58" t="s">
        <v>56</v>
      </c>
      <c r="G111" s="59">
        <v>123050</v>
      </c>
      <c r="H111" s="60"/>
    </row>
    <row r="112" s="53" customFormat="1" ht="71" customHeight="1" spans="1:8">
      <c r="A112" s="58">
        <f>SUBTOTAL(103,B$3:B112)</f>
        <v>110</v>
      </c>
      <c r="B112" s="58" t="s">
        <v>638</v>
      </c>
      <c r="C112" s="58" t="s">
        <v>33</v>
      </c>
      <c r="D112" s="58">
        <v>5716</v>
      </c>
      <c r="E112" s="58" t="s">
        <v>639</v>
      </c>
      <c r="F112" s="58" t="s">
        <v>56</v>
      </c>
      <c r="G112" s="59">
        <v>177230</v>
      </c>
      <c r="H112" s="58"/>
    </row>
    <row r="113" s="53" customFormat="1" ht="51" customHeight="1" spans="1:8">
      <c r="A113" s="58">
        <f>SUBTOTAL(103,B$3:B113)</f>
        <v>111</v>
      </c>
      <c r="B113" s="64" t="s">
        <v>640</v>
      </c>
      <c r="C113" s="63" t="s">
        <v>223</v>
      </c>
      <c r="D113" s="64">
        <v>3867</v>
      </c>
      <c r="E113" s="58">
        <v>12.75</v>
      </c>
      <c r="F113" s="58" t="s">
        <v>56</v>
      </c>
      <c r="G113" s="59">
        <v>132230</v>
      </c>
      <c r="H113" s="58"/>
    </row>
    <row r="114" s="53" customFormat="1" ht="51" customHeight="1" spans="1:8">
      <c r="A114" s="58">
        <f>SUBTOTAL(103,B$3:B114)</f>
        <v>112</v>
      </c>
      <c r="B114" s="64" t="s">
        <v>641</v>
      </c>
      <c r="C114" s="63" t="s">
        <v>147</v>
      </c>
      <c r="D114" s="64">
        <v>606.5</v>
      </c>
      <c r="E114" s="58">
        <v>22.8</v>
      </c>
      <c r="F114" s="58" t="s">
        <v>56</v>
      </c>
      <c r="G114" s="59">
        <v>23945</v>
      </c>
      <c r="H114" s="58"/>
    </row>
    <row r="115" s="53" customFormat="1" ht="45" customHeight="1" spans="1:8">
      <c r="A115" s="58">
        <f>SUBTOTAL(103,B$3:B115)</f>
        <v>113</v>
      </c>
      <c r="B115" s="58" t="s">
        <v>642</v>
      </c>
      <c r="C115" s="58" t="s">
        <v>147</v>
      </c>
      <c r="D115" s="58">
        <v>42.1</v>
      </c>
      <c r="E115" s="58">
        <v>71.5</v>
      </c>
      <c r="F115" s="58" t="s">
        <v>56</v>
      </c>
      <c r="G115" s="59">
        <v>3825</v>
      </c>
      <c r="H115" s="58"/>
    </row>
    <row r="116" s="53" customFormat="1" ht="51" customHeight="1" spans="1:8">
      <c r="A116" s="58">
        <f>SUBTOTAL(103,B$3:B116)</f>
        <v>114</v>
      </c>
      <c r="B116" s="58" t="s">
        <v>643</v>
      </c>
      <c r="C116" s="58" t="s">
        <v>33</v>
      </c>
      <c r="D116" s="58">
        <v>14.5</v>
      </c>
      <c r="E116" s="58">
        <v>33</v>
      </c>
      <c r="F116" s="58" t="s">
        <v>56</v>
      </c>
      <c r="G116" s="59">
        <v>3000</v>
      </c>
      <c r="H116" s="60"/>
    </row>
    <row r="117" s="53" customFormat="1" ht="51" customHeight="1" spans="1:8">
      <c r="A117" s="58">
        <f>SUBTOTAL(103,B$3:B117)</f>
        <v>115</v>
      </c>
      <c r="B117" s="58" t="s">
        <v>644</v>
      </c>
      <c r="C117" s="58" t="s">
        <v>33</v>
      </c>
      <c r="D117" s="58">
        <v>19</v>
      </c>
      <c r="E117" s="58">
        <v>30</v>
      </c>
      <c r="F117" s="58" t="s">
        <v>56</v>
      </c>
      <c r="G117" s="59">
        <v>3000</v>
      </c>
      <c r="H117" s="60"/>
    </row>
    <row r="118" s="53" customFormat="1" ht="51" customHeight="1" spans="1:8">
      <c r="A118" s="58">
        <f>SUBTOTAL(103,B$3:B118)</f>
        <v>116</v>
      </c>
      <c r="B118" s="58" t="s">
        <v>645</v>
      </c>
      <c r="C118" s="58" t="s">
        <v>33</v>
      </c>
      <c r="D118" s="58">
        <v>20</v>
      </c>
      <c r="E118" s="58">
        <v>35</v>
      </c>
      <c r="F118" s="58" t="s">
        <v>56</v>
      </c>
      <c r="G118" s="59">
        <v>3000</v>
      </c>
      <c r="H118" s="60"/>
    </row>
    <row r="119" s="53" customFormat="1" ht="51" customHeight="1" spans="1:8">
      <c r="A119" s="58">
        <f>SUBTOTAL(103,B$3:B119)</f>
        <v>117</v>
      </c>
      <c r="B119" s="58" t="s">
        <v>646</v>
      </c>
      <c r="C119" s="58" t="s">
        <v>33</v>
      </c>
      <c r="D119" s="58">
        <v>16</v>
      </c>
      <c r="E119" s="58">
        <v>50</v>
      </c>
      <c r="F119" s="58" t="s">
        <v>56</v>
      </c>
      <c r="G119" s="59">
        <v>3300</v>
      </c>
      <c r="H119" s="60"/>
    </row>
    <row r="120" s="53" customFormat="1" ht="51" customHeight="1" spans="1:8">
      <c r="A120" s="58">
        <f>SUBTOTAL(103,B$3:B120)</f>
        <v>118</v>
      </c>
      <c r="B120" s="58" t="s">
        <v>647</v>
      </c>
      <c r="C120" s="58" t="s">
        <v>33</v>
      </c>
      <c r="D120" s="58">
        <v>8</v>
      </c>
      <c r="E120" s="58">
        <v>50</v>
      </c>
      <c r="F120" s="58" t="s">
        <v>56</v>
      </c>
      <c r="G120" s="59">
        <v>3300</v>
      </c>
      <c r="H120" s="60"/>
    </row>
    <row r="121" s="53" customFormat="1" ht="51" customHeight="1" spans="1:8">
      <c r="A121" s="58">
        <f>SUBTOTAL(103,B$3:B121)</f>
        <v>119</v>
      </c>
      <c r="B121" s="58" t="s">
        <v>648</v>
      </c>
      <c r="C121" s="58" t="s">
        <v>33</v>
      </c>
      <c r="D121" s="58">
        <v>16</v>
      </c>
      <c r="E121" s="58">
        <v>50</v>
      </c>
      <c r="F121" s="58" t="s">
        <v>56</v>
      </c>
      <c r="G121" s="59">
        <v>3300</v>
      </c>
      <c r="H121" s="60"/>
    </row>
    <row r="122" s="53" customFormat="1" ht="51" customHeight="1" spans="1:8">
      <c r="A122" s="58">
        <f>SUBTOTAL(103,B$3:B122)</f>
        <v>120</v>
      </c>
      <c r="B122" s="58" t="s">
        <v>649</v>
      </c>
      <c r="C122" s="58" t="s">
        <v>33</v>
      </c>
      <c r="D122" s="58">
        <v>26</v>
      </c>
      <c r="E122" s="58">
        <v>50</v>
      </c>
      <c r="F122" s="58" t="s">
        <v>56</v>
      </c>
      <c r="G122" s="59">
        <v>3300</v>
      </c>
      <c r="H122" s="60"/>
    </row>
    <row r="123" s="53" customFormat="1" ht="51" customHeight="1" spans="1:8">
      <c r="A123" s="58">
        <f>SUBTOTAL(103,B$3:B123)</f>
        <v>121</v>
      </c>
      <c r="B123" s="58" t="s">
        <v>650</v>
      </c>
      <c r="C123" s="58" t="s">
        <v>33</v>
      </c>
      <c r="D123" s="58">
        <v>16</v>
      </c>
      <c r="E123" s="58">
        <v>50</v>
      </c>
      <c r="F123" s="58" t="s">
        <v>56</v>
      </c>
      <c r="G123" s="59">
        <v>3300</v>
      </c>
      <c r="H123" s="60"/>
    </row>
    <row r="124" s="53" customFormat="1" ht="51" customHeight="1" spans="1:8">
      <c r="A124" s="58">
        <f>SUBTOTAL(103,B$3:B124)</f>
        <v>122</v>
      </c>
      <c r="B124" s="58" t="s">
        <v>651</v>
      </c>
      <c r="C124" s="58" t="s">
        <v>33</v>
      </c>
      <c r="D124" s="58">
        <v>20</v>
      </c>
      <c r="E124" s="58">
        <v>50</v>
      </c>
      <c r="F124" s="58" t="s">
        <v>56</v>
      </c>
      <c r="G124" s="59">
        <v>3300</v>
      </c>
      <c r="H124" s="60"/>
    </row>
    <row r="125" s="53" customFormat="1" ht="51" customHeight="1" spans="1:8">
      <c r="A125" s="58">
        <f>SUBTOTAL(103,B$3:B125)</f>
        <v>123</v>
      </c>
      <c r="B125" s="58" t="s">
        <v>652</v>
      </c>
      <c r="C125" s="58" t="s">
        <v>33</v>
      </c>
      <c r="D125" s="58">
        <v>21.54</v>
      </c>
      <c r="E125" s="58">
        <v>71</v>
      </c>
      <c r="F125" s="58" t="s">
        <v>56</v>
      </c>
      <c r="G125" s="59">
        <v>3930</v>
      </c>
      <c r="H125" s="60"/>
    </row>
    <row r="126" s="53" customFormat="1" ht="51" customHeight="1" spans="1:8">
      <c r="A126" s="58">
        <f>SUBTOTAL(103,B$3:B126)</f>
        <v>124</v>
      </c>
      <c r="B126" s="58" t="s">
        <v>653</v>
      </c>
      <c r="C126" s="58" t="s">
        <v>33</v>
      </c>
      <c r="D126" s="58">
        <v>6.8</v>
      </c>
      <c r="E126" s="58">
        <v>34</v>
      </c>
      <c r="F126" s="58" t="s">
        <v>56</v>
      </c>
      <c r="G126" s="59">
        <v>3000</v>
      </c>
      <c r="H126" s="60"/>
    </row>
    <row r="127" s="53" customFormat="1" ht="51" customHeight="1" spans="1:8">
      <c r="A127" s="58">
        <f>SUBTOTAL(103,B$3:B127)</f>
        <v>125</v>
      </c>
      <c r="B127" s="58" t="s">
        <v>654</v>
      </c>
      <c r="C127" s="58" t="s">
        <v>33</v>
      </c>
      <c r="D127" s="58">
        <v>55</v>
      </c>
      <c r="E127" s="58">
        <v>33</v>
      </c>
      <c r="F127" s="58" t="s">
        <v>56</v>
      </c>
      <c r="G127" s="59">
        <v>3750</v>
      </c>
      <c r="H127" s="60"/>
    </row>
    <row r="128" s="53" customFormat="1" ht="51" customHeight="1" spans="1:8">
      <c r="A128" s="58">
        <f>SUBTOTAL(103,B$3:B128)</f>
        <v>126</v>
      </c>
      <c r="B128" s="58" t="s">
        <v>655</v>
      </c>
      <c r="C128" s="58" t="s">
        <v>33</v>
      </c>
      <c r="D128" s="58">
        <v>13</v>
      </c>
      <c r="E128" s="58">
        <v>34</v>
      </c>
      <c r="F128" s="58" t="s">
        <v>56</v>
      </c>
      <c r="G128" s="59">
        <v>3000</v>
      </c>
      <c r="H128" s="60"/>
    </row>
    <row r="129" ht="21" customHeight="1" spans="1:8">
      <c r="A129" s="65" t="s">
        <v>252</v>
      </c>
      <c r="B129" s="66"/>
      <c r="C129" s="66"/>
      <c r="D129" s="66"/>
      <c r="E129" s="66"/>
      <c r="F129" s="67"/>
      <c r="G129" s="59">
        <f>SUM(G3:G128)</f>
        <v>1880087.65</v>
      </c>
      <c r="H129" s="60"/>
    </row>
  </sheetData>
  <mergeCells count="2">
    <mergeCell ref="A1:H1"/>
    <mergeCell ref="A129:F129"/>
  </mergeCells>
  <conditionalFormatting sqref="D4">
    <cfRule type="duplicateValues" dxfId="0" priority="3" stopIfTrue="1"/>
    <cfRule type="duplicateValues" dxfId="1" priority="2"/>
  </conditionalFormatting>
  <conditionalFormatting sqref="D62">
    <cfRule type="duplicateValues" dxfId="0" priority="5" stopIfTrue="1"/>
    <cfRule type="duplicateValues" dxfId="1" priority="4"/>
  </conditionalFormatting>
  <conditionalFormatting sqref="B115">
    <cfRule type="duplicateValues" dxfId="2" priority="1"/>
  </conditionalFormatting>
  <conditionalFormatting sqref="B5:B103 B116:B128">
    <cfRule type="duplicateValues" dxfId="2" priority="6"/>
  </conditionalFormatting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"/>
  <sheetViews>
    <sheetView topLeftCell="A5" workbookViewId="0">
      <selection activeCell="M8" sqref="M8"/>
    </sheetView>
  </sheetViews>
  <sheetFormatPr defaultColWidth="9" defaultRowHeight="12" outlineLevelCol="7"/>
  <cols>
    <col min="1" max="1" width="5" style="54" customWidth="1"/>
    <col min="2" max="2" width="19.8796296296296" style="54" customWidth="1"/>
    <col min="3" max="3" width="15.3796296296296" style="54" customWidth="1"/>
    <col min="4" max="4" width="14.6296296296296" style="54" customWidth="1"/>
    <col min="5" max="5" width="8.87962962962963" style="54" customWidth="1"/>
    <col min="6" max="6" width="24.25" style="54" customWidth="1"/>
    <col min="7" max="7" width="12.6296296296296" style="55"/>
    <col min="8" max="8" width="16.3796296296296" style="53" customWidth="1"/>
    <col min="9" max="16384" width="9" style="53"/>
  </cols>
  <sheetData>
    <row r="1" ht="22.2" spans="1:8">
      <c r="A1" s="56" t="s">
        <v>656</v>
      </c>
      <c r="B1" s="56"/>
      <c r="C1" s="56"/>
      <c r="D1" s="56"/>
      <c r="E1" s="56"/>
      <c r="F1" s="56"/>
      <c r="G1" s="56"/>
      <c r="H1" s="56"/>
    </row>
    <row r="2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7" t="s">
        <v>7</v>
      </c>
      <c r="H2" s="4" t="s">
        <v>8</v>
      </c>
    </row>
    <row r="3" s="53" customFormat="1" ht="107" customHeight="1" spans="1:8">
      <c r="A3" s="58">
        <f>SUBTOTAL(103,B$3:B3)</f>
        <v>1</v>
      </c>
      <c r="B3" s="58" t="s">
        <v>657</v>
      </c>
      <c r="C3" s="58" t="s">
        <v>658</v>
      </c>
      <c r="D3" s="58" t="s">
        <v>659</v>
      </c>
      <c r="E3" s="58" t="s">
        <v>29</v>
      </c>
      <c r="F3" s="58" t="s">
        <v>30</v>
      </c>
      <c r="G3" s="59">
        <v>175000</v>
      </c>
      <c r="H3" s="58" t="s">
        <v>660</v>
      </c>
    </row>
    <row r="4" s="53" customFormat="1" ht="81" customHeight="1" spans="1:8">
      <c r="A4" s="58">
        <f>SUBTOTAL(103,B$3:B4)</f>
        <v>2</v>
      </c>
      <c r="B4" s="58" t="s">
        <v>661</v>
      </c>
      <c r="C4" s="58" t="s">
        <v>662</v>
      </c>
      <c r="D4" s="58" t="s">
        <v>663</v>
      </c>
      <c r="E4" s="58" t="s">
        <v>664</v>
      </c>
      <c r="F4" s="58" t="s">
        <v>19</v>
      </c>
      <c r="G4" s="59">
        <v>154875</v>
      </c>
      <c r="H4" s="58" t="s">
        <v>20</v>
      </c>
    </row>
    <row r="5" s="53" customFormat="1" ht="89" customHeight="1" spans="1:8">
      <c r="A5" s="58">
        <f>SUBTOTAL(103,B$3:B5)</f>
        <v>3</v>
      </c>
      <c r="B5" s="58" t="s">
        <v>665</v>
      </c>
      <c r="C5" s="58" t="s">
        <v>666</v>
      </c>
      <c r="D5" s="58" t="s">
        <v>667</v>
      </c>
      <c r="E5" s="58" t="s">
        <v>668</v>
      </c>
      <c r="F5" s="58" t="s">
        <v>19</v>
      </c>
      <c r="G5" s="59">
        <v>110125</v>
      </c>
      <c r="H5" s="58" t="s">
        <v>20</v>
      </c>
    </row>
    <row r="6" s="53" customFormat="1" ht="70" customHeight="1" spans="1:8">
      <c r="A6" s="58">
        <f>SUBTOTAL(103,B$3:B6)</f>
        <v>4</v>
      </c>
      <c r="B6" s="58" t="s">
        <v>669</v>
      </c>
      <c r="C6" s="58" t="s">
        <v>670</v>
      </c>
      <c r="D6" s="58" t="s">
        <v>671</v>
      </c>
      <c r="E6" s="58" t="s">
        <v>672</v>
      </c>
      <c r="F6" s="58" t="s">
        <v>673</v>
      </c>
      <c r="G6" s="59">
        <v>75000</v>
      </c>
      <c r="H6" s="58" t="s">
        <v>674</v>
      </c>
    </row>
    <row r="7" s="53" customFormat="1" ht="58" customHeight="1" spans="1:8">
      <c r="A7" s="58">
        <f>SUBTOTAL(103,B$3:B7)</f>
        <v>5</v>
      </c>
      <c r="B7" s="58" t="s">
        <v>675</v>
      </c>
      <c r="C7" s="58" t="s">
        <v>33</v>
      </c>
      <c r="D7" s="58">
        <v>20</v>
      </c>
      <c r="E7" s="58">
        <v>43.5</v>
      </c>
      <c r="F7" s="58" t="s">
        <v>37</v>
      </c>
      <c r="G7" s="59">
        <v>6370</v>
      </c>
      <c r="H7" s="60"/>
    </row>
    <row r="8" s="53" customFormat="1" ht="59" customHeight="1" spans="1:8">
      <c r="A8" s="58">
        <f>SUBTOTAL(103,B$3:B8)</f>
        <v>6</v>
      </c>
      <c r="B8" s="58" t="s">
        <v>676</v>
      </c>
      <c r="C8" s="58" t="s">
        <v>33</v>
      </c>
      <c r="D8" s="58">
        <v>20</v>
      </c>
      <c r="E8" s="58">
        <v>42</v>
      </c>
      <c r="F8" s="58" t="s">
        <v>37</v>
      </c>
      <c r="G8" s="59">
        <v>6310</v>
      </c>
      <c r="H8" s="60"/>
    </row>
    <row r="9" s="53" customFormat="1" ht="63" customHeight="1" spans="1:8">
      <c r="A9" s="58">
        <f>SUBTOTAL(103,B$3:B9)</f>
        <v>7</v>
      </c>
      <c r="B9" s="58" t="s">
        <v>677</v>
      </c>
      <c r="C9" s="58" t="s">
        <v>33</v>
      </c>
      <c r="D9" s="58">
        <v>17.5</v>
      </c>
      <c r="E9" s="58" t="s">
        <v>678</v>
      </c>
      <c r="F9" s="58" t="s">
        <v>37</v>
      </c>
      <c r="G9" s="59">
        <v>6550</v>
      </c>
      <c r="H9" s="60"/>
    </row>
    <row r="10" s="53" customFormat="1" ht="59" customHeight="1" spans="1:8">
      <c r="A10" s="58">
        <f>SUBTOTAL(103,B$3:B10)</f>
        <v>8</v>
      </c>
      <c r="B10" s="58" t="s">
        <v>679</v>
      </c>
      <c r="C10" s="58" t="s">
        <v>33</v>
      </c>
      <c r="D10" s="58">
        <v>17.5</v>
      </c>
      <c r="E10" s="58">
        <v>70</v>
      </c>
      <c r="F10" s="58" t="s">
        <v>37</v>
      </c>
      <c r="G10" s="59">
        <v>7375</v>
      </c>
      <c r="H10" s="60"/>
    </row>
    <row r="11" s="53" customFormat="1" ht="59" customHeight="1" spans="1:8">
      <c r="A11" s="58">
        <f>SUBTOTAL(103,B$3:B11)</f>
        <v>9</v>
      </c>
      <c r="B11" s="58" t="s">
        <v>680</v>
      </c>
      <c r="C11" s="58" t="s">
        <v>33</v>
      </c>
      <c r="D11" s="58">
        <v>42</v>
      </c>
      <c r="E11" s="58">
        <v>37.5</v>
      </c>
      <c r="F11" s="58" t="s">
        <v>37</v>
      </c>
      <c r="G11" s="59">
        <v>6700</v>
      </c>
      <c r="H11" s="60"/>
    </row>
    <row r="12" s="53" customFormat="1" ht="57" customHeight="1" spans="1:8">
      <c r="A12" s="58">
        <f>SUBTOTAL(103,B$3:B12)</f>
        <v>10</v>
      </c>
      <c r="B12" s="58" t="s">
        <v>681</v>
      </c>
      <c r="C12" s="58" t="s">
        <v>33</v>
      </c>
      <c r="D12" s="58">
        <v>16</v>
      </c>
      <c r="E12" s="58" t="s">
        <v>682</v>
      </c>
      <c r="F12" s="58" t="s">
        <v>37</v>
      </c>
      <c r="G12" s="59">
        <v>6850</v>
      </c>
      <c r="H12" s="60"/>
    </row>
    <row r="13" s="53" customFormat="1" ht="63" customHeight="1" spans="1:8">
      <c r="A13" s="58">
        <f>SUBTOTAL(103,B$3:B13)</f>
        <v>11</v>
      </c>
      <c r="B13" s="58" t="s">
        <v>683</v>
      </c>
      <c r="C13" s="58" t="s">
        <v>33</v>
      </c>
      <c r="D13" s="58">
        <v>16.8</v>
      </c>
      <c r="E13" s="58">
        <v>11.3</v>
      </c>
      <c r="F13" s="58" t="s">
        <v>37</v>
      </c>
      <c r="G13" s="59">
        <v>6250</v>
      </c>
      <c r="H13" s="60"/>
    </row>
    <row r="14" s="53" customFormat="1" ht="66" customHeight="1" spans="1:8">
      <c r="A14" s="58">
        <f>SUBTOTAL(103,B$3:B14)</f>
        <v>12</v>
      </c>
      <c r="B14" s="58" t="s">
        <v>684</v>
      </c>
      <c r="C14" s="58" t="s">
        <v>33</v>
      </c>
      <c r="D14" s="58">
        <v>15</v>
      </c>
      <c r="E14" s="58">
        <v>48.4</v>
      </c>
      <c r="F14" s="58" t="s">
        <v>37</v>
      </c>
      <c r="G14" s="59">
        <v>6587.5</v>
      </c>
      <c r="H14" s="60"/>
    </row>
    <row r="15" s="53" customFormat="1" ht="61" customHeight="1" spans="1:8">
      <c r="A15" s="58">
        <f>SUBTOTAL(103,B$3:B15)</f>
        <v>13</v>
      </c>
      <c r="B15" s="58" t="s">
        <v>685</v>
      </c>
      <c r="C15" s="58" t="s">
        <v>33</v>
      </c>
      <c r="D15" s="58">
        <v>16.8</v>
      </c>
      <c r="E15" s="58">
        <v>52.7</v>
      </c>
      <c r="F15" s="58" t="s">
        <v>37</v>
      </c>
      <c r="G15" s="59">
        <v>6737.5</v>
      </c>
      <c r="H15" s="60"/>
    </row>
    <row r="16" s="53" customFormat="1" ht="61" customHeight="1" spans="1:8">
      <c r="A16" s="58">
        <f>SUBTOTAL(103,B$3:B16)</f>
        <v>14</v>
      </c>
      <c r="B16" s="58" t="s">
        <v>686</v>
      </c>
      <c r="C16" s="58" t="s">
        <v>33</v>
      </c>
      <c r="D16" s="58">
        <v>17</v>
      </c>
      <c r="E16" s="58" t="s">
        <v>687</v>
      </c>
      <c r="F16" s="58" t="s">
        <v>37</v>
      </c>
      <c r="G16" s="59">
        <v>7337.5</v>
      </c>
      <c r="H16" s="60"/>
    </row>
    <row r="17" s="53" customFormat="1" ht="61" customHeight="1" spans="1:8">
      <c r="A17" s="58">
        <f>SUBTOTAL(103,B$3:B17)</f>
        <v>15</v>
      </c>
      <c r="B17" s="58" t="s">
        <v>688</v>
      </c>
      <c r="C17" s="58" t="s">
        <v>33</v>
      </c>
      <c r="D17" s="58">
        <v>25</v>
      </c>
      <c r="E17" s="58" t="s">
        <v>689</v>
      </c>
      <c r="F17" s="58" t="s">
        <v>37</v>
      </c>
      <c r="G17" s="59">
        <v>6587.5</v>
      </c>
      <c r="H17" s="60"/>
    </row>
    <row r="18" s="53" customFormat="1" ht="61" customHeight="1" spans="1:8">
      <c r="A18" s="58">
        <f>SUBTOTAL(103,B$3:B18)</f>
        <v>16</v>
      </c>
      <c r="B18" s="58" t="s">
        <v>690</v>
      </c>
      <c r="C18" s="58" t="s">
        <v>33</v>
      </c>
      <c r="D18" s="58">
        <v>15.96</v>
      </c>
      <c r="E18" s="58">
        <v>46</v>
      </c>
      <c r="F18" s="58" t="s">
        <v>37</v>
      </c>
      <c r="G18" s="59">
        <v>6475</v>
      </c>
      <c r="H18" s="60"/>
    </row>
    <row r="19" s="53" customFormat="1" ht="61" customHeight="1" spans="1:8">
      <c r="A19" s="58">
        <f>SUBTOTAL(103,B$3:B19)</f>
        <v>17</v>
      </c>
      <c r="B19" s="58" t="s">
        <v>691</v>
      </c>
      <c r="C19" s="58" t="s">
        <v>33</v>
      </c>
      <c r="D19" s="58">
        <v>17</v>
      </c>
      <c r="E19" s="58">
        <v>51.2</v>
      </c>
      <c r="F19" s="58" t="s">
        <v>37</v>
      </c>
      <c r="G19" s="59">
        <v>6700</v>
      </c>
      <c r="H19" s="60"/>
    </row>
    <row r="20" s="53" customFormat="1" ht="61" customHeight="1" spans="1:8">
      <c r="A20" s="58">
        <f>SUBTOTAL(103,B$3:B20)</f>
        <v>18</v>
      </c>
      <c r="B20" s="58" t="s">
        <v>692</v>
      </c>
      <c r="C20" s="58" t="s">
        <v>33</v>
      </c>
      <c r="D20" s="58">
        <v>16.9</v>
      </c>
      <c r="E20" s="58">
        <v>47.3</v>
      </c>
      <c r="F20" s="58" t="s">
        <v>37</v>
      </c>
      <c r="G20" s="59">
        <v>6550</v>
      </c>
      <c r="H20" s="60"/>
    </row>
    <row r="21" s="53" customFormat="1" ht="61" customHeight="1" spans="1:8">
      <c r="A21" s="58">
        <f>SUBTOTAL(103,B$3:B21)</f>
        <v>19</v>
      </c>
      <c r="B21" s="58" t="s">
        <v>693</v>
      </c>
      <c r="C21" s="58" t="s">
        <v>33</v>
      </c>
      <c r="D21" s="58">
        <v>7.6</v>
      </c>
      <c r="E21" s="58">
        <v>40.5</v>
      </c>
      <c r="F21" s="58" t="s">
        <v>37</v>
      </c>
      <c r="G21" s="59">
        <v>6287.5</v>
      </c>
      <c r="H21" s="60"/>
    </row>
    <row r="22" s="53" customFormat="1" ht="61" customHeight="1" spans="1:8">
      <c r="A22" s="58">
        <f>SUBTOTAL(103,B$3:B22)</f>
        <v>20</v>
      </c>
      <c r="B22" s="58" t="s">
        <v>694</v>
      </c>
      <c r="C22" s="58" t="s">
        <v>33</v>
      </c>
      <c r="D22" s="58">
        <v>7.6</v>
      </c>
      <c r="E22" s="58">
        <v>54.3</v>
      </c>
      <c r="F22" s="58" t="s">
        <v>56</v>
      </c>
      <c r="G22" s="59">
        <v>3450</v>
      </c>
      <c r="H22" s="60"/>
    </row>
    <row r="23" s="53" customFormat="1" ht="49" customHeight="1" spans="1:8">
      <c r="A23" s="58">
        <f>SUBTOTAL(103,B$3:B23)</f>
        <v>21</v>
      </c>
      <c r="B23" s="58" t="s">
        <v>695</v>
      </c>
      <c r="C23" s="58" t="s">
        <v>33</v>
      </c>
      <c r="D23" s="58">
        <v>10</v>
      </c>
      <c r="E23" s="58">
        <v>24.258</v>
      </c>
      <c r="F23" s="58" t="s">
        <v>56</v>
      </c>
      <c r="G23" s="59">
        <v>3000</v>
      </c>
      <c r="H23" s="60"/>
    </row>
    <row r="24" s="53" customFormat="1" ht="51" customHeight="1" spans="1:8">
      <c r="A24" s="58">
        <f>SUBTOTAL(103,B$3:B24)</f>
        <v>22</v>
      </c>
      <c r="B24" s="58" t="s">
        <v>696</v>
      </c>
      <c r="C24" s="58" t="s">
        <v>33</v>
      </c>
      <c r="D24" s="58">
        <v>5.6</v>
      </c>
      <c r="E24" s="58">
        <v>6</v>
      </c>
      <c r="F24" s="58" t="s">
        <v>56</v>
      </c>
      <c r="G24" s="59">
        <v>3000</v>
      </c>
      <c r="H24" s="60"/>
    </row>
    <row r="25" s="53" customFormat="1" ht="51" customHeight="1" spans="1:8">
      <c r="A25" s="58">
        <f>SUBTOTAL(103,B$3:B25)</f>
        <v>23</v>
      </c>
      <c r="B25" s="58" t="s">
        <v>697</v>
      </c>
      <c r="C25" s="58" t="s">
        <v>33</v>
      </c>
      <c r="D25" s="58">
        <v>9.2</v>
      </c>
      <c r="E25" s="58">
        <v>25</v>
      </c>
      <c r="F25" s="58" t="s">
        <v>56</v>
      </c>
      <c r="G25" s="59">
        <v>3000</v>
      </c>
      <c r="H25" s="60"/>
    </row>
    <row r="26" s="53" customFormat="1" ht="51" customHeight="1" spans="1:8">
      <c r="A26" s="58">
        <f>SUBTOTAL(103,B$3:B26)</f>
        <v>24</v>
      </c>
      <c r="B26" s="58" t="s">
        <v>698</v>
      </c>
      <c r="C26" s="58" t="s">
        <v>33</v>
      </c>
      <c r="D26" s="58">
        <v>9.96</v>
      </c>
      <c r="E26" s="58" t="s">
        <v>699</v>
      </c>
      <c r="F26" s="58" t="s">
        <v>56</v>
      </c>
      <c r="G26" s="59">
        <v>3000</v>
      </c>
      <c r="H26" s="60"/>
    </row>
    <row r="27" s="53" customFormat="1" ht="51" customHeight="1" spans="1:8">
      <c r="A27" s="58">
        <f>SUBTOTAL(103,B$3:B27)</f>
        <v>25</v>
      </c>
      <c r="B27" s="58" t="s">
        <v>700</v>
      </c>
      <c r="C27" s="58" t="s">
        <v>33</v>
      </c>
      <c r="D27" s="58">
        <v>13</v>
      </c>
      <c r="E27" s="58">
        <v>75</v>
      </c>
      <c r="F27" s="58" t="s">
        <v>56</v>
      </c>
      <c r="G27" s="59">
        <v>4050</v>
      </c>
      <c r="H27" s="60"/>
    </row>
    <row r="28" s="53" customFormat="1" ht="51" customHeight="1" spans="1:8">
      <c r="A28" s="58">
        <f>SUBTOTAL(103,B$3:B28)</f>
        <v>26</v>
      </c>
      <c r="B28" s="58" t="s">
        <v>701</v>
      </c>
      <c r="C28" s="58" t="s">
        <v>33</v>
      </c>
      <c r="D28" s="58">
        <v>21.96</v>
      </c>
      <c r="E28" s="58">
        <v>32</v>
      </c>
      <c r="F28" s="58" t="s">
        <v>56</v>
      </c>
      <c r="G28" s="59">
        <v>3000</v>
      </c>
      <c r="H28" s="60"/>
    </row>
    <row r="29" s="53" customFormat="1" ht="51" customHeight="1" spans="1:8">
      <c r="A29" s="58">
        <f>SUBTOTAL(103,B$3:B29)</f>
        <v>27</v>
      </c>
      <c r="B29" s="58" t="s">
        <v>702</v>
      </c>
      <c r="C29" s="58" t="s">
        <v>33</v>
      </c>
      <c r="D29" s="58">
        <v>26</v>
      </c>
      <c r="E29" s="58" t="s">
        <v>703</v>
      </c>
      <c r="F29" s="58" t="s">
        <v>56</v>
      </c>
      <c r="G29" s="59">
        <v>3000</v>
      </c>
      <c r="H29" s="60"/>
    </row>
    <row r="30" s="53" customFormat="1" ht="51" customHeight="1" spans="1:8">
      <c r="A30" s="58">
        <f>SUBTOTAL(103,B$3:B30)</f>
        <v>28</v>
      </c>
      <c r="B30" s="58" t="s">
        <v>704</v>
      </c>
      <c r="C30" s="58" t="s">
        <v>33</v>
      </c>
      <c r="D30" s="58">
        <v>20</v>
      </c>
      <c r="E30" s="58">
        <v>32</v>
      </c>
      <c r="F30" s="58" t="s">
        <v>56</v>
      </c>
      <c r="G30" s="59">
        <v>3000</v>
      </c>
      <c r="H30" s="60"/>
    </row>
    <row r="31" s="53" customFormat="1" ht="51" customHeight="1" spans="1:8">
      <c r="A31" s="58">
        <f>SUBTOTAL(103,B$3:B31)</f>
        <v>29</v>
      </c>
      <c r="B31" s="58" t="s">
        <v>705</v>
      </c>
      <c r="C31" s="58" t="s">
        <v>33</v>
      </c>
      <c r="D31" s="58">
        <v>16.6</v>
      </c>
      <c r="E31" s="58" t="s">
        <v>706</v>
      </c>
      <c r="F31" s="58" t="s">
        <v>56</v>
      </c>
      <c r="G31" s="59">
        <v>3000</v>
      </c>
      <c r="H31" s="60"/>
    </row>
    <row r="32" s="53" customFormat="1" ht="51" customHeight="1" spans="1:8">
      <c r="A32" s="58">
        <f>SUBTOTAL(103,B$3:B32)</f>
        <v>30</v>
      </c>
      <c r="B32" s="58" t="s">
        <v>707</v>
      </c>
      <c r="C32" s="58" t="s">
        <v>33</v>
      </c>
      <c r="D32" s="58">
        <v>4.5</v>
      </c>
      <c r="E32" s="58">
        <v>2.567</v>
      </c>
      <c r="F32" s="58" t="s">
        <v>56</v>
      </c>
      <c r="G32" s="59">
        <v>3000</v>
      </c>
      <c r="H32" s="60"/>
    </row>
    <row r="33" s="53" customFormat="1" ht="51" customHeight="1" spans="1:8">
      <c r="A33" s="58">
        <f>SUBTOTAL(103,B$3:B33)</f>
        <v>31</v>
      </c>
      <c r="B33" s="58" t="s">
        <v>708</v>
      </c>
      <c r="C33" s="58" t="s">
        <v>33</v>
      </c>
      <c r="D33" s="58">
        <v>19.96</v>
      </c>
      <c r="E33" s="58">
        <v>37.5</v>
      </c>
      <c r="F33" s="58" t="s">
        <v>56</v>
      </c>
      <c r="G33" s="59">
        <v>3000</v>
      </c>
      <c r="H33" s="60"/>
    </row>
    <row r="34" s="53" customFormat="1" ht="51" customHeight="1" spans="1:8">
      <c r="A34" s="58">
        <f>SUBTOTAL(103,B$3:B34)</f>
        <v>32</v>
      </c>
      <c r="B34" s="58" t="s">
        <v>709</v>
      </c>
      <c r="C34" s="58" t="s">
        <v>33</v>
      </c>
      <c r="D34" s="58">
        <v>11.96</v>
      </c>
      <c r="E34" s="58">
        <v>32</v>
      </c>
      <c r="F34" s="58" t="s">
        <v>56</v>
      </c>
      <c r="G34" s="59">
        <v>3000</v>
      </c>
      <c r="H34" s="60"/>
    </row>
    <row r="35" s="53" customFormat="1" ht="51" customHeight="1" spans="1:8">
      <c r="A35" s="58">
        <f>SUBTOTAL(103,B$3:B35)</f>
        <v>33</v>
      </c>
      <c r="B35" s="58" t="s">
        <v>710</v>
      </c>
      <c r="C35" s="58" t="s">
        <v>33</v>
      </c>
      <c r="D35" s="58">
        <v>16</v>
      </c>
      <c r="E35" s="58">
        <v>33.63</v>
      </c>
      <c r="F35" s="58" t="s">
        <v>56</v>
      </c>
      <c r="G35" s="59">
        <v>3000</v>
      </c>
      <c r="H35" s="60"/>
    </row>
    <row r="36" s="53" customFormat="1" ht="51" customHeight="1" spans="1:8">
      <c r="A36" s="58">
        <f>SUBTOTAL(103,B$3:B36)</f>
        <v>34</v>
      </c>
      <c r="B36" s="58" t="s">
        <v>711</v>
      </c>
      <c r="C36" s="58" t="s">
        <v>33</v>
      </c>
      <c r="D36" s="58">
        <v>20</v>
      </c>
      <c r="E36" s="58">
        <v>24</v>
      </c>
      <c r="F36" s="58" t="s">
        <v>56</v>
      </c>
      <c r="G36" s="59">
        <v>3000</v>
      </c>
      <c r="H36" s="60"/>
    </row>
    <row r="37" s="53" customFormat="1" ht="51" customHeight="1" spans="1:8">
      <c r="A37" s="58">
        <f>SUBTOTAL(103,B$3:B37)</f>
        <v>35</v>
      </c>
      <c r="B37" s="58" t="s">
        <v>712</v>
      </c>
      <c r="C37" s="58" t="s">
        <v>33</v>
      </c>
      <c r="D37" s="58">
        <v>16</v>
      </c>
      <c r="E37" s="58">
        <v>35.5</v>
      </c>
      <c r="F37" s="58" t="s">
        <v>56</v>
      </c>
      <c r="G37" s="59">
        <v>3000</v>
      </c>
      <c r="H37" s="60"/>
    </row>
    <row r="38" s="53" customFormat="1" ht="51" customHeight="1" spans="1:8">
      <c r="A38" s="58">
        <f>SUBTOTAL(103,B$3:B38)</f>
        <v>36</v>
      </c>
      <c r="B38" s="58" t="s">
        <v>713</v>
      </c>
      <c r="C38" s="58" t="s">
        <v>33</v>
      </c>
      <c r="D38" s="58">
        <v>26</v>
      </c>
      <c r="E38" s="58">
        <v>32</v>
      </c>
      <c r="F38" s="58" t="s">
        <v>56</v>
      </c>
      <c r="G38" s="59">
        <v>3000</v>
      </c>
      <c r="H38" s="60"/>
    </row>
    <row r="39" s="53" customFormat="1" ht="51" customHeight="1" spans="1:8">
      <c r="A39" s="58">
        <f>SUBTOTAL(103,B$3:B39)</f>
        <v>37</v>
      </c>
      <c r="B39" s="58" t="s">
        <v>714</v>
      </c>
      <c r="C39" s="58" t="s">
        <v>33</v>
      </c>
      <c r="D39" s="58">
        <v>13</v>
      </c>
      <c r="E39" s="58" t="s">
        <v>715</v>
      </c>
      <c r="F39" s="58" t="s">
        <v>56</v>
      </c>
      <c r="G39" s="59">
        <v>3540</v>
      </c>
      <c r="H39" s="60"/>
    </row>
    <row r="40" s="53" customFormat="1" ht="51" customHeight="1" spans="1:8">
      <c r="A40" s="58">
        <f>SUBTOTAL(103,B$3:B40)</f>
        <v>38</v>
      </c>
      <c r="B40" s="58" t="s">
        <v>716</v>
      </c>
      <c r="C40" s="58" t="s">
        <v>33</v>
      </c>
      <c r="D40" s="58">
        <v>11</v>
      </c>
      <c r="E40" s="58">
        <v>22</v>
      </c>
      <c r="F40" s="58" t="s">
        <v>56</v>
      </c>
      <c r="G40" s="59">
        <v>3000</v>
      </c>
      <c r="H40" s="60"/>
    </row>
    <row r="41" s="53" customFormat="1" ht="51" customHeight="1" spans="1:8">
      <c r="A41" s="58">
        <f>SUBTOTAL(103,B$3:B41)</f>
        <v>39</v>
      </c>
      <c r="B41" s="58" t="s">
        <v>717</v>
      </c>
      <c r="C41" s="58" t="s">
        <v>33</v>
      </c>
      <c r="D41" s="58">
        <v>20</v>
      </c>
      <c r="E41" s="58">
        <v>48</v>
      </c>
      <c r="F41" s="58" t="s">
        <v>56</v>
      </c>
      <c r="G41" s="59">
        <v>3240</v>
      </c>
      <c r="H41" s="60"/>
    </row>
    <row r="42" s="53" customFormat="1" ht="51" customHeight="1" spans="1:8">
      <c r="A42" s="58">
        <f>SUBTOTAL(103,B$3:B42)</f>
        <v>40</v>
      </c>
      <c r="B42" s="58" t="s">
        <v>718</v>
      </c>
      <c r="C42" s="58" t="s">
        <v>33</v>
      </c>
      <c r="D42" s="58">
        <v>85</v>
      </c>
      <c r="E42" s="58">
        <v>12</v>
      </c>
      <c r="F42" s="58" t="s">
        <v>56</v>
      </c>
      <c r="G42" s="59">
        <v>4350</v>
      </c>
      <c r="H42" s="60"/>
    </row>
    <row r="43" s="53" customFormat="1" ht="51" customHeight="1" spans="1:8">
      <c r="A43" s="58">
        <f>SUBTOTAL(103,B$3:B43)</f>
        <v>41</v>
      </c>
      <c r="B43" s="58" t="s">
        <v>719</v>
      </c>
      <c r="C43" s="58" t="s">
        <v>33</v>
      </c>
      <c r="D43" s="58">
        <v>71.65</v>
      </c>
      <c r="E43" s="58">
        <v>8.1</v>
      </c>
      <c r="F43" s="58" t="s">
        <v>56</v>
      </c>
      <c r="G43" s="59">
        <v>3960</v>
      </c>
      <c r="H43" s="60"/>
    </row>
    <row r="44" s="53" customFormat="1" ht="51" customHeight="1" spans="1:8">
      <c r="A44" s="58">
        <f>SUBTOTAL(103,B$3:B44)</f>
        <v>42</v>
      </c>
      <c r="B44" s="58" t="s">
        <v>720</v>
      </c>
      <c r="C44" s="58" t="s">
        <v>33</v>
      </c>
      <c r="D44" s="58">
        <v>8</v>
      </c>
      <c r="E44" s="58">
        <v>57.1</v>
      </c>
      <c r="F44" s="58" t="s">
        <v>56</v>
      </c>
      <c r="G44" s="59">
        <v>3840</v>
      </c>
      <c r="H44" s="60"/>
    </row>
    <row r="45" s="53" customFormat="1" ht="51" customHeight="1" spans="1:8">
      <c r="A45" s="58">
        <f>SUBTOTAL(103,B$3:B45)</f>
        <v>43</v>
      </c>
      <c r="B45" s="58" t="s">
        <v>721</v>
      </c>
      <c r="C45" s="58" t="s">
        <v>33</v>
      </c>
      <c r="D45" s="58">
        <v>5</v>
      </c>
      <c r="E45" s="58">
        <v>159.427</v>
      </c>
      <c r="F45" s="58" t="s">
        <v>56</v>
      </c>
      <c r="G45" s="59">
        <v>6600</v>
      </c>
      <c r="H45" s="60"/>
    </row>
    <row r="46" s="53" customFormat="1" ht="51" customHeight="1" spans="1:8">
      <c r="A46" s="58">
        <f>SUBTOTAL(103,B$3:B46)</f>
        <v>44</v>
      </c>
      <c r="B46" s="58" t="s">
        <v>722</v>
      </c>
      <c r="C46" s="58" t="s">
        <v>33</v>
      </c>
      <c r="D46" s="58">
        <v>25</v>
      </c>
      <c r="E46" s="58">
        <v>41</v>
      </c>
      <c r="F46" s="58" t="s">
        <v>56</v>
      </c>
      <c r="G46" s="59">
        <v>3030</v>
      </c>
      <c r="H46" s="60"/>
    </row>
    <row r="47" s="53" customFormat="1" ht="51" customHeight="1" spans="1:8">
      <c r="A47" s="58">
        <f>SUBTOTAL(103,B$3:B47)</f>
        <v>45</v>
      </c>
      <c r="B47" s="58" t="s">
        <v>723</v>
      </c>
      <c r="C47" s="58" t="s">
        <v>33</v>
      </c>
      <c r="D47" s="58">
        <v>34</v>
      </c>
      <c r="E47" s="58">
        <v>19.1</v>
      </c>
      <c r="F47" s="58" t="s">
        <v>56</v>
      </c>
      <c r="G47" s="59">
        <v>3120</v>
      </c>
      <c r="H47" s="60"/>
    </row>
    <row r="48" s="53" customFormat="1" ht="51" customHeight="1" spans="1:8">
      <c r="A48" s="58">
        <f>SUBTOTAL(103,B$3:B48)</f>
        <v>46</v>
      </c>
      <c r="B48" s="58" t="s">
        <v>724</v>
      </c>
      <c r="C48" s="58" t="s">
        <v>33</v>
      </c>
      <c r="D48" s="58">
        <v>32</v>
      </c>
      <c r="E48" s="58">
        <v>68.5</v>
      </c>
      <c r="F48" s="58" t="s">
        <v>56</v>
      </c>
      <c r="G48" s="59">
        <v>3930</v>
      </c>
      <c r="H48" s="60"/>
    </row>
    <row r="49" s="53" customFormat="1" ht="51" customHeight="1" spans="1:8">
      <c r="A49" s="58">
        <f>SUBTOTAL(103,B$3:B49)</f>
        <v>47</v>
      </c>
      <c r="B49" s="58" t="s">
        <v>725</v>
      </c>
      <c r="C49" s="58" t="s">
        <v>33</v>
      </c>
      <c r="D49" s="58">
        <v>30</v>
      </c>
      <c r="E49" s="58">
        <v>12</v>
      </c>
      <c r="F49" s="58" t="s">
        <v>56</v>
      </c>
      <c r="G49" s="59">
        <v>3000</v>
      </c>
      <c r="H49" s="60"/>
    </row>
    <row r="50" s="53" customFormat="1" ht="51" customHeight="1" spans="1:8">
      <c r="A50" s="58">
        <f>SUBTOTAL(103,B$3:B50)</f>
        <v>48</v>
      </c>
      <c r="B50" s="58" t="s">
        <v>726</v>
      </c>
      <c r="C50" s="58" t="s">
        <v>33</v>
      </c>
      <c r="D50" s="58">
        <v>20</v>
      </c>
      <c r="E50" s="58">
        <v>47.5</v>
      </c>
      <c r="F50" s="58" t="s">
        <v>56</v>
      </c>
      <c r="G50" s="59">
        <v>3240</v>
      </c>
      <c r="H50" s="60"/>
    </row>
    <row r="51" s="53" customFormat="1" ht="51" customHeight="1" spans="1:8">
      <c r="A51" s="58">
        <f>SUBTOTAL(103,B$3:B51)</f>
        <v>49</v>
      </c>
      <c r="B51" s="58" t="s">
        <v>727</v>
      </c>
      <c r="C51" s="58" t="s">
        <v>33</v>
      </c>
      <c r="D51" s="58">
        <v>60</v>
      </c>
      <c r="E51" s="58">
        <v>28.5</v>
      </c>
      <c r="F51" s="58" t="s">
        <v>56</v>
      </c>
      <c r="G51" s="59">
        <v>3900</v>
      </c>
      <c r="H51" s="60"/>
    </row>
    <row r="52" s="53" customFormat="1" ht="51" customHeight="1" spans="1:8">
      <c r="A52" s="58">
        <f>SUBTOTAL(103,B$3:B52)</f>
        <v>50</v>
      </c>
      <c r="B52" s="58" t="s">
        <v>728</v>
      </c>
      <c r="C52" s="58" t="s">
        <v>33</v>
      </c>
      <c r="D52" s="58">
        <v>60</v>
      </c>
      <c r="E52" s="58">
        <v>34.5</v>
      </c>
      <c r="F52" s="58" t="s">
        <v>56</v>
      </c>
      <c r="G52" s="59">
        <v>3900</v>
      </c>
      <c r="H52" s="60"/>
    </row>
    <row r="53" s="53" customFormat="1" ht="51" customHeight="1" spans="1:8">
      <c r="A53" s="58">
        <f>SUBTOTAL(103,B$3:B53)</f>
        <v>51</v>
      </c>
      <c r="B53" s="58" t="s">
        <v>729</v>
      </c>
      <c r="C53" s="58" t="s">
        <v>33</v>
      </c>
      <c r="D53" s="58">
        <v>20</v>
      </c>
      <c r="E53" s="58" t="s">
        <v>730</v>
      </c>
      <c r="F53" s="58" t="s">
        <v>56</v>
      </c>
      <c r="G53" s="59">
        <v>3450</v>
      </c>
      <c r="H53" s="60"/>
    </row>
    <row r="54" s="53" customFormat="1" ht="51" customHeight="1" spans="1:8">
      <c r="A54" s="58">
        <f>SUBTOTAL(103,B$3:B54)</f>
        <v>52</v>
      </c>
      <c r="B54" s="58" t="s">
        <v>731</v>
      </c>
      <c r="C54" s="58" t="s">
        <v>33</v>
      </c>
      <c r="D54" s="58">
        <v>40</v>
      </c>
      <c r="E54" s="58">
        <v>13.5</v>
      </c>
      <c r="F54" s="58" t="s">
        <v>56</v>
      </c>
      <c r="G54" s="59">
        <v>3300</v>
      </c>
      <c r="H54" s="60"/>
    </row>
    <row r="55" s="53" customFormat="1" ht="51" customHeight="1" spans="1:8">
      <c r="A55" s="58">
        <f>SUBTOTAL(103,B$3:B55)</f>
        <v>53</v>
      </c>
      <c r="B55" s="58" t="s">
        <v>732</v>
      </c>
      <c r="C55" s="58" t="s">
        <v>33</v>
      </c>
      <c r="D55" s="58">
        <v>34</v>
      </c>
      <c r="E55" s="58">
        <v>23.7</v>
      </c>
      <c r="F55" s="58" t="s">
        <v>56</v>
      </c>
      <c r="G55" s="59">
        <v>3120</v>
      </c>
      <c r="H55" s="60"/>
    </row>
    <row r="56" s="53" customFormat="1" ht="51" customHeight="1" spans="1:8">
      <c r="A56" s="58">
        <f>SUBTOTAL(103,B$3:B56)</f>
        <v>54</v>
      </c>
      <c r="B56" s="58" t="s">
        <v>733</v>
      </c>
      <c r="C56" s="58" t="s">
        <v>33</v>
      </c>
      <c r="D56" s="58">
        <v>20</v>
      </c>
      <c r="E56" s="58">
        <v>22</v>
      </c>
      <c r="F56" s="58" t="s">
        <v>56</v>
      </c>
      <c r="G56" s="59">
        <v>3000</v>
      </c>
      <c r="H56" s="60"/>
    </row>
    <row r="57" s="53" customFormat="1" ht="51" customHeight="1" spans="1:8">
      <c r="A57" s="58">
        <f>SUBTOTAL(103,B$3:B57)</f>
        <v>55</v>
      </c>
      <c r="B57" s="58" t="s">
        <v>734</v>
      </c>
      <c r="C57" s="58" t="s">
        <v>147</v>
      </c>
      <c r="D57" s="58">
        <v>20</v>
      </c>
      <c r="E57" s="58">
        <v>15.75</v>
      </c>
      <c r="F57" s="58" t="s">
        <v>56</v>
      </c>
      <c r="G57" s="59">
        <v>3000</v>
      </c>
      <c r="H57" s="60"/>
    </row>
    <row r="58" s="53" customFormat="1" ht="51" customHeight="1" spans="1:8">
      <c r="A58" s="58">
        <f>SUBTOTAL(103,B$3:B58)</f>
        <v>56</v>
      </c>
      <c r="B58" s="58" t="s">
        <v>735</v>
      </c>
      <c r="C58" s="58" t="s">
        <v>216</v>
      </c>
      <c r="D58" s="58">
        <v>131.247</v>
      </c>
      <c r="E58" s="58">
        <v>22</v>
      </c>
      <c r="F58" s="58" t="s">
        <v>56</v>
      </c>
      <c r="G58" s="59">
        <v>9680</v>
      </c>
      <c r="H58" s="60"/>
    </row>
    <row r="59" s="53" customFormat="1" ht="51" customHeight="1" spans="1:8">
      <c r="A59" s="58">
        <f>SUBTOTAL(103,B$3:B59)</f>
        <v>57</v>
      </c>
      <c r="B59" s="58" t="s">
        <v>736</v>
      </c>
      <c r="C59" s="58" t="s">
        <v>147</v>
      </c>
      <c r="D59" s="58">
        <v>16</v>
      </c>
      <c r="E59" s="58">
        <v>22</v>
      </c>
      <c r="F59" s="58" t="s">
        <v>56</v>
      </c>
      <c r="G59" s="59">
        <v>3000</v>
      </c>
      <c r="H59" s="60"/>
    </row>
    <row r="60" s="53" customFormat="1" ht="51" customHeight="1" spans="1:8">
      <c r="A60" s="58">
        <f>SUBTOTAL(103,B$3:B60)</f>
        <v>58</v>
      </c>
      <c r="B60" s="58" t="s">
        <v>737</v>
      </c>
      <c r="C60" s="58" t="s">
        <v>147</v>
      </c>
      <c r="D60" s="58">
        <v>25</v>
      </c>
      <c r="E60" s="58">
        <v>10.5</v>
      </c>
      <c r="F60" s="58" t="s">
        <v>56</v>
      </c>
      <c r="G60" s="59">
        <v>3000</v>
      </c>
      <c r="H60" s="60"/>
    </row>
    <row r="61" s="53" customFormat="1" ht="51" customHeight="1" spans="1:8">
      <c r="A61" s="58">
        <f>SUBTOTAL(103,B$3:B61)</f>
        <v>59</v>
      </c>
      <c r="B61" s="58" t="s">
        <v>738</v>
      </c>
      <c r="C61" s="58" t="s">
        <v>360</v>
      </c>
      <c r="D61" s="58">
        <v>384</v>
      </c>
      <c r="E61" s="58">
        <v>13.5</v>
      </c>
      <c r="F61" s="58" t="s">
        <v>56</v>
      </c>
      <c r="G61" s="59">
        <v>17270</v>
      </c>
      <c r="H61" s="60"/>
    </row>
    <row r="62" s="53" customFormat="1" ht="51" customHeight="1" spans="1:8">
      <c r="A62" s="58">
        <f>SUBTOTAL(103,B$3:B62)</f>
        <v>60</v>
      </c>
      <c r="B62" s="58" t="s">
        <v>739</v>
      </c>
      <c r="C62" s="58" t="s">
        <v>147</v>
      </c>
      <c r="D62" s="58">
        <v>120</v>
      </c>
      <c r="E62" s="58">
        <v>8.5</v>
      </c>
      <c r="F62" s="58" t="s">
        <v>56</v>
      </c>
      <c r="G62" s="59">
        <v>9350</v>
      </c>
      <c r="H62" s="60"/>
    </row>
    <row r="63" s="53" customFormat="1" ht="51" customHeight="1" spans="1:8">
      <c r="A63" s="58">
        <f>SUBTOTAL(103,B$3:B63)</f>
        <v>61</v>
      </c>
      <c r="B63" s="58" t="s">
        <v>740</v>
      </c>
      <c r="C63" s="58" t="s">
        <v>147</v>
      </c>
      <c r="D63" s="58">
        <v>61.2</v>
      </c>
      <c r="E63" s="58">
        <v>19.5</v>
      </c>
      <c r="F63" s="58" t="s">
        <v>56</v>
      </c>
      <c r="G63" s="59">
        <v>3936</v>
      </c>
      <c r="H63" s="60"/>
    </row>
    <row r="64" s="53" customFormat="1" ht="51" customHeight="1" spans="1:8">
      <c r="A64" s="58">
        <f>SUBTOTAL(103,B$3:B64)</f>
        <v>62</v>
      </c>
      <c r="B64" s="58" t="s">
        <v>741</v>
      </c>
      <c r="C64" s="58" t="s">
        <v>147</v>
      </c>
      <c r="D64" s="58">
        <v>26</v>
      </c>
      <c r="E64" s="58">
        <v>32</v>
      </c>
      <c r="F64" s="58" t="s">
        <v>56</v>
      </c>
      <c r="G64" s="59">
        <v>3000</v>
      </c>
      <c r="H64" s="60"/>
    </row>
    <row r="65" s="53" customFormat="1" ht="51" customHeight="1" spans="1:8">
      <c r="A65" s="58">
        <f>SUBTOTAL(103,B$3:B65)</f>
        <v>63</v>
      </c>
      <c r="B65" s="58" t="s">
        <v>742</v>
      </c>
      <c r="C65" s="58" t="s">
        <v>147</v>
      </c>
      <c r="D65" s="58">
        <v>20</v>
      </c>
      <c r="E65" s="58">
        <v>24</v>
      </c>
      <c r="F65" s="58" t="s">
        <v>56</v>
      </c>
      <c r="G65" s="59">
        <v>3000</v>
      </c>
      <c r="H65" s="60"/>
    </row>
    <row r="66" s="53" customFormat="1" ht="51" customHeight="1" spans="1:8">
      <c r="A66" s="58">
        <f>SUBTOTAL(103,B$3:B66)</f>
        <v>64</v>
      </c>
      <c r="B66" s="58" t="s">
        <v>743</v>
      </c>
      <c r="C66" s="58" t="s">
        <v>147</v>
      </c>
      <c r="D66" s="58">
        <v>10</v>
      </c>
      <c r="E66" s="58">
        <v>32</v>
      </c>
      <c r="F66" s="58" t="s">
        <v>56</v>
      </c>
      <c r="G66" s="59">
        <v>3000</v>
      </c>
      <c r="H66" s="60"/>
    </row>
    <row r="67" s="53" customFormat="1" ht="51" customHeight="1" spans="1:8">
      <c r="A67" s="58">
        <f>SUBTOTAL(103,B$3:B67)</f>
        <v>65</v>
      </c>
      <c r="B67" s="58" t="s">
        <v>744</v>
      </c>
      <c r="C67" s="58" t="s">
        <v>147</v>
      </c>
      <c r="D67" s="58">
        <v>16</v>
      </c>
      <c r="E67" s="58">
        <v>32</v>
      </c>
      <c r="F67" s="58" t="s">
        <v>56</v>
      </c>
      <c r="G67" s="59">
        <v>3000</v>
      </c>
      <c r="H67" s="60"/>
    </row>
    <row r="68" s="53" customFormat="1" ht="51" customHeight="1" spans="1:8">
      <c r="A68" s="58">
        <f>SUBTOTAL(103,B$3:B68)</f>
        <v>66</v>
      </c>
      <c r="B68" s="58" t="s">
        <v>745</v>
      </c>
      <c r="C68" s="58" t="s">
        <v>550</v>
      </c>
      <c r="D68" s="58">
        <v>167.85</v>
      </c>
      <c r="E68" s="58">
        <v>5</v>
      </c>
      <c r="F68" s="58" t="s">
        <v>746</v>
      </c>
      <c r="G68" s="59">
        <v>3000</v>
      </c>
      <c r="H68" s="60"/>
    </row>
    <row r="69" s="53" customFormat="1" ht="51" customHeight="1" spans="1:8">
      <c r="A69" s="58">
        <f>SUBTOTAL(103,B$3:B69)</f>
        <v>67</v>
      </c>
      <c r="B69" s="58" t="s">
        <v>747</v>
      </c>
      <c r="C69" s="58" t="s">
        <v>33</v>
      </c>
      <c r="D69" s="58">
        <v>23.64</v>
      </c>
      <c r="E69" s="58" t="s">
        <v>748</v>
      </c>
      <c r="F69" s="58" t="s">
        <v>56</v>
      </c>
      <c r="G69" s="59">
        <v>3000</v>
      </c>
      <c r="H69" s="60"/>
    </row>
    <row r="70" s="53" customFormat="1" ht="51" customHeight="1" spans="1:8">
      <c r="A70" s="58">
        <f>SUBTOTAL(103,B$3:B70)</f>
        <v>68</v>
      </c>
      <c r="B70" s="58" t="s">
        <v>749</v>
      </c>
      <c r="C70" s="58" t="s">
        <v>33</v>
      </c>
      <c r="D70" s="58">
        <v>363</v>
      </c>
      <c r="E70" s="58">
        <v>35.5</v>
      </c>
      <c r="F70" s="58" t="s">
        <v>316</v>
      </c>
      <c r="G70" s="59">
        <v>12690</v>
      </c>
      <c r="H70" s="60"/>
    </row>
    <row r="71" s="53" customFormat="1" ht="51" customHeight="1" spans="1:8">
      <c r="A71" s="58">
        <f>SUBTOTAL(103,B$3:B71)</f>
        <v>69</v>
      </c>
      <c r="B71" s="58" t="s">
        <v>750</v>
      </c>
      <c r="C71" s="58" t="s">
        <v>33</v>
      </c>
      <c r="D71" s="58">
        <v>20</v>
      </c>
      <c r="E71" s="58">
        <v>42</v>
      </c>
      <c r="F71" s="58" t="s">
        <v>56</v>
      </c>
      <c r="G71" s="59">
        <v>3000</v>
      </c>
      <c r="H71" s="60"/>
    </row>
    <row r="72" s="53" customFormat="1" ht="51" customHeight="1" spans="1:8">
      <c r="A72" s="58">
        <f>SUBTOTAL(103,B$3:B72)</f>
        <v>70</v>
      </c>
      <c r="B72" s="58" t="s">
        <v>751</v>
      </c>
      <c r="C72" s="58" t="s">
        <v>550</v>
      </c>
      <c r="D72" s="58">
        <v>30</v>
      </c>
      <c r="E72" s="58" t="s">
        <v>752</v>
      </c>
      <c r="F72" s="58" t="s">
        <v>746</v>
      </c>
      <c r="G72" s="59">
        <v>3000</v>
      </c>
      <c r="H72" s="60"/>
    </row>
    <row r="73" s="53" customFormat="1" ht="51" customHeight="1" spans="1:8">
      <c r="A73" s="58">
        <f>SUBTOTAL(103,B$3:B73)</f>
        <v>71</v>
      </c>
      <c r="B73" s="58" t="s">
        <v>753</v>
      </c>
      <c r="C73" s="58" t="s">
        <v>550</v>
      </c>
      <c r="D73" s="58">
        <v>30</v>
      </c>
      <c r="E73" s="58" t="s">
        <v>752</v>
      </c>
      <c r="F73" s="58" t="s">
        <v>746</v>
      </c>
      <c r="G73" s="59">
        <v>3000</v>
      </c>
      <c r="H73" s="60"/>
    </row>
    <row r="74" s="53" customFormat="1" ht="51" customHeight="1" spans="1:8">
      <c r="A74" s="58">
        <f>SUBTOTAL(103,B$3:B74)</f>
        <v>72</v>
      </c>
      <c r="B74" s="58" t="s">
        <v>754</v>
      </c>
      <c r="C74" s="58" t="s">
        <v>550</v>
      </c>
      <c r="D74" s="58">
        <v>40.15</v>
      </c>
      <c r="E74" s="58" t="s">
        <v>755</v>
      </c>
      <c r="F74" s="58" t="s">
        <v>746</v>
      </c>
      <c r="G74" s="59">
        <v>3000</v>
      </c>
      <c r="H74" s="60"/>
    </row>
    <row r="75" s="53" customFormat="1" ht="51" customHeight="1" spans="1:8">
      <c r="A75" s="58">
        <f>SUBTOTAL(103,B$3:B75)</f>
        <v>73</v>
      </c>
      <c r="B75" s="58" t="s">
        <v>756</v>
      </c>
      <c r="C75" s="58" t="s">
        <v>550</v>
      </c>
      <c r="D75" s="58">
        <v>100</v>
      </c>
      <c r="E75" s="58" t="s">
        <v>757</v>
      </c>
      <c r="F75" s="58" t="s">
        <v>746</v>
      </c>
      <c r="G75" s="59">
        <v>3000</v>
      </c>
      <c r="H75" s="60"/>
    </row>
    <row r="76" s="53" customFormat="1" ht="51" customHeight="1" spans="1:8">
      <c r="A76" s="58">
        <f>SUBTOTAL(103,B$3:B76)</f>
        <v>74</v>
      </c>
      <c r="B76" s="58" t="s">
        <v>758</v>
      </c>
      <c r="C76" s="58" t="s">
        <v>550</v>
      </c>
      <c r="D76" s="58">
        <v>96.1</v>
      </c>
      <c r="E76" s="58" t="s">
        <v>759</v>
      </c>
      <c r="F76" s="58" t="s">
        <v>746</v>
      </c>
      <c r="G76" s="59">
        <v>3000</v>
      </c>
      <c r="H76" s="60"/>
    </row>
    <row r="77" s="53" customFormat="1" ht="51" customHeight="1" spans="1:8">
      <c r="A77" s="58">
        <f>SUBTOTAL(103,B$3:B77)</f>
        <v>75</v>
      </c>
      <c r="B77" s="58" t="s">
        <v>760</v>
      </c>
      <c r="C77" s="58" t="s">
        <v>550</v>
      </c>
      <c r="D77" s="58">
        <v>94</v>
      </c>
      <c r="E77" s="58" t="s">
        <v>759</v>
      </c>
      <c r="F77" s="58" t="s">
        <v>746</v>
      </c>
      <c r="G77" s="59">
        <v>3000</v>
      </c>
      <c r="H77" s="60"/>
    </row>
    <row r="78" s="53" customFormat="1" ht="51" customHeight="1" spans="1:8">
      <c r="A78" s="58">
        <f>SUBTOTAL(103,B$3:B78)</f>
        <v>76</v>
      </c>
      <c r="B78" s="58" t="s">
        <v>761</v>
      </c>
      <c r="C78" s="58" t="s">
        <v>550</v>
      </c>
      <c r="D78" s="58">
        <v>60.67</v>
      </c>
      <c r="E78" s="58" t="s">
        <v>762</v>
      </c>
      <c r="F78" s="58" t="s">
        <v>746</v>
      </c>
      <c r="G78" s="59">
        <v>3000</v>
      </c>
      <c r="H78" s="60"/>
    </row>
    <row r="79" s="53" customFormat="1" ht="51" customHeight="1" spans="1:8">
      <c r="A79" s="58">
        <f>SUBTOTAL(103,B$3:B79)</f>
        <v>77</v>
      </c>
      <c r="B79" s="58" t="s">
        <v>763</v>
      </c>
      <c r="C79" s="58" t="s">
        <v>550</v>
      </c>
      <c r="D79" s="58">
        <v>67.085</v>
      </c>
      <c r="E79" s="58" t="s">
        <v>764</v>
      </c>
      <c r="F79" s="58" t="s">
        <v>746</v>
      </c>
      <c r="G79" s="59">
        <v>3000</v>
      </c>
      <c r="H79" s="60"/>
    </row>
    <row r="80" s="53" customFormat="1" ht="51" customHeight="1" spans="1:8">
      <c r="A80" s="58">
        <f>SUBTOTAL(103,B$3:B80)</f>
        <v>78</v>
      </c>
      <c r="B80" s="58" t="s">
        <v>765</v>
      </c>
      <c r="C80" s="58" t="s">
        <v>550</v>
      </c>
      <c r="D80" s="58">
        <v>42.45</v>
      </c>
      <c r="E80" s="58" t="s">
        <v>755</v>
      </c>
      <c r="F80" s="58" t="s">
        <v>746</v>
      </c>
      <c r="G80" s="59">
        <v>3000</v>
      </c>
      <c r="H80" s="60"/>
    </row>
    <row r="81" s="53" customFormat="1" ht="51" customHeight="1" spans="1:8">
      <c r="A81" s="58">
        <f>SUBTOTAL(103,B$3:B81)</f>
        <v>79</v>
      </c>
      <c r="B81" s="58" t="s">
        <v>766</v>
      </c>
      <c r="C81" s="58" t="s">
        <v>550</v>
      </c>
      <c r="D81" s="58">
        <v>27.6</v>
      </c>
      <c r="E81" s="58" t="s">
        <v>767</v>
      </c>
      <c r="F81" s="58" t="s">
        <v>746</v>
      </c>
      <c r="G81" s="59">
        <v>3000</v>
      </c>
      <c r="H81" s="60"/>
    </row>
    <row r="82" s="53" customFormat="1" ht="51" customHeight="1" spans="1:8">
      <c r="A82" s="58">
        <f>SUBTOTAL(103,B$3:B82)</f>
        <v>80</v>
      </c>
      <c r="B82" s="58" t="s">
        <v>768</v>
      </c>
      <c r="C82" s="58" t="s">
        <v>550</v>
      </c>
      <c r="D82" s="58">
        <v>164.8</v>
      </c>
      <c r="E82" s="58" t="s">
        <v>769</v>
      </c>
      <c r="F82" s="58" t="s">
        <v>746</v>
      </c>
      <c r="G82" s="59">
        <v>3000</v>
      </c>
      <c r="H82" s="60"/>
    </row>
    <row r="83" s="53" customFormat="1" ht="51" customHeight="1" spans="1:8">
      <c r="A83" s="58">
        <f>SUBTOTAL(103,B$3:B83)</f>
        <v>81</v>
      </c>
      <c r="B83" s="58" t="s">
        <v>770</v>
      </c>
      <c r="C83" s="58" t="s">
        <v>550</v>
      </c>
      <c r="D83" s="58">
        <v>160.4</v>
      </c>
      <c r="E83" s="58" t="s">
        <v>769</v>
      </c>
      <c r="F83" s="58" t="s">
        <v>746</v>
      </c>
      <c r="G83" s="59">
        <v>3000</v>
      </c>
      <c r="H83" s="60"/>
    </row>
    <row r="84" s="53" customFormat="1" ht="51" customHeight="1" spans="1:8">
      <c r="A84" s="58">
        <f>SUBTOTAL(103,B$3:B84)</f>
        <v>82</v>
      </c>
      <c r="B84" s="58" t="s">
        <v>771</v>
      </c>
      <c r="C84" s="58" t="s">
        <v>550</v>
      </c>
      <c r="D84" s="58">
        <v>180</v>
      </c>
      <c r="E84" s="58">
        <v>5</v>
      </c>
      <c r="F84" s="58" t="s">
        <v>746</v>
      </c>
      <c r="G84" s="59">
        <v>3000</v>
      </c>
      <c r="H84" s="60"/>
    </row>
    <row r="85" s="53" customFormat="1" ht="51" customHeight="1" spans="1:8">
      <c r="A85" s="58">
        <f>SUBTOTAL(103,B$3:B85)</f>
        <v>83</v>
      </c>
      <c r="B85" s="58" t="s">
        <v>772</v>
      </c>
      <c r="C85" s="58" t="s">
        <v>550</v>
      </c>
      <c r="D85" s="58">
        <v>180</v>
      </c>
      <c r="E85" s="58">
        <v>5</v>
      </c>
      <c r="F85" s="58" t="s">
        <v>746</v>
      </c>
      <c r="G85" s="59">
        <v>3000</v>
      </c>
      <c r="H85" s="60"/>
    </row>
    <row r="86" s="53" customFormat="1" ht="51" customHeight="1" spans="1:8">
      <c r="A86" s="58">
        <f>SUBTOTAL(103,B$3:B86)</f>
        <v>84</v>
      </c>
      <c r="B86" s="58" t="s">
        <v>773</v>
      </c>
      <c r="C86" s="58" t="s">
        <v>550</v>
      </c>
      <c r="D86" s="58">
        <v>180</v>
      </c>
      <c r="E86" s="58">
        <v>5</v>
      </c>
      <c r="F86" s="58" t="s">
        <v>746</v>
      </c>
      <c r="G86" s="59">
        <v>3000</v>
      </c>
      <c r="H86" s="60"/>
    </row>
    <row r="87" s="53" customFormat="1" ht="51" customHeight="1" spans="1:8">
      <c r="A87" s="58">
        <f>SUBTOTAL(103,B$3:B87)</f>
        <v>85</v>
      </c>
      <c r="B87" s="58" t="s">
        <v>774</v>
      </c>
      <c r="C87" s="58" t="s">
        <v>550</v>
      </c>
      <c r="D87" s="58">
        <v>292</v>
      </c>
      <c r="E87" s="58" t="s">
        <v>775</v>
      </c>
      <c r="F87" s="58" t="s">
        <v>746</v>
      </c>
      <c r="G87" s="59">
        <v>3000</v>
      </c>
      <c r="H87" s="60"/>
    </row>
    <row r="88" s="53" customFormat="1" ht="51" customHeight="1" spans="1:8">
      <c r="A88" s="58">
        <f>SUBTOTAL(103,B$3:B88)</f>
        <v>86</v>
      </c>
      <c r="B88" s="58" t="s">
        <v>776</v>
      </c>
      <c r="C88" s="58" t="s">
        <v>550</v>
      </c>
      <c r="D88" s="58">
        <v>294</v>
      </c>
      <c r="E88" s="58" t="s">
        <v>777</v>
      </c>
      <c r="F88" s="58" t="s">
        <v>746</v>
      </c>
      <c r="G88" s="59">
        <v>3000</v>
      </c>
      <c r="H88" s="60"/>
    </row>
    <row r="89" s="53" customFormat="1" ht="51" customHeight="1" spans="1:8">
      <c r="A89" s="58">
        <f>SUBTOTAL(103,B$3:B89)</f>
        <v>87</v>
      </c>
      <c r="B89" s="58" t="s">
        <v>778</v>
      </c>
      <c r="C89" s="58" t="s">
        <v>779</v>
      </c>
      <c r="D89" s="58">
        <v>80.46</v>
      </c>
      <c r="E89" s="58">
        <v>6</v>
      </c>
      <c r="F89" s="58" t="s">
        <v>56</v>
      </c>
      <c r="G89" s="59">
        <v>12500</v>
      </c>
      <c r="H89" s="60"/>
    </row>
    <row r="90" s="53" customFormat="1" ht="51" customHeight="1" spans="1:8">
      <c r="A90" s="58">
        <f>SUBTOTAL(103,B$3:B90)</f>
        <v>88</v>
      </c>
      <c r="B90" s="58" t="s">
        <v>780</v>
      </c>
      <c r="C90" s="58" t="s">
        <v>33</v>
      </c>
      <c r="D90" s="58">
        <v>224.7</v>
      </c>
      <c r="E90" s="58" t="s">
        <v>781</v>
      </c>
      <c r="F90" s="58" t="s">
        <v>56</v>
      </c>
      <c r="G90" s="59">
        <v>8850</v>
      </c>
      <c r="H90" s="60"/>
    </row>
    <row r="91" s="53" customFormat="1" ht="51" customHeight="1" spans="1:8">
      <c r="A91" s="58">
        <f>SUBTOTAL(103,B$3:B91)</f>
        <v>89</v>
      </c>
      <c r="B91" s="58" t="s">
        <v>782</v>
      </c>
      <c r="C91" s="58" t="s">
        <v>33</v>
      </c>
      <c r="D91" s="58">
        <v>68.103</v>
      </c>
      <c r="E91" s="58">
        <v>5</v>
      </c>
      <c r="F91" s="58" t="s">
        <v>56</v>
      </c>
      <c r="G91" s="59">
        <v>4170</v>
      </c>
      <c r="H91" s="60"/>
    </row>
    <row r="92" s="53" customFormat="1" ht="51" customHeight="1" spans="1:8">
      <c r="A92" s="58">
        <f>SUBTOTAL(103,B$3:B92)</f>
        <v>90</v>
      </c>
      <c r="B92" s="60" t="s">
        <v>783</v>
      </c>
      <c r="C92" s="58" t="s">
        <v>33</v>
      </c>
      <c r="D92" s="60">
        <v>311.95</v>
      </c>
      <c r="E92" s="60">
        <v>26</v>
      </c>
      <c r="F92" s="58" t="s">
        <v>56</v>
      </c>
      <c r="G92" s="59">
        <v>15110</v>
      </c>
      <c r="H92" s="60"/>
    </row>
    <row r="93" s="53" customFormat="1" ht="51" customHeight="1" spans="1:8">
      <c r="A93" s="58">
        <f>SUBTOTAL(103,B$3:B93)</f>
        <v>91</v>
      </c>
      <c r="B93" s="60" t="s">
        <v>784</v>
      </c>
      <c r="C93" s="58" t="s">
        <v>33</v>
      </c>
      <c r="D93" s="60">
        <v>400</v>
      </c>
      <c r="E93" s="60">
        <v>27</v>
      </c>
      <c r="F93" s="58" t="s">
        <v>56</v>
      </c>
      <c r="G93" s="59">
        <v>17750</v>
      </c>
      <c r="H93" s="60"/>
    </row>
    <row r="94" s="53" customFormat="1" ht="51" customHeight="1" spans="1:8">
      <c r="A94" s="58">
        <f>SUBTOTAL(103,B$3:B94)</f>
        <v>92</v>
      </c>
      <c r="B94" s="60" t="s">
        <v>785</v>
      </c>
      <c r="C94" s="58" t="s">
        <v>33</v>
      </c>
      <c r="D94" s="60">
        <v>280</v>
      </c>
      <c r="E94" s="60">
        <v>26</v>
      </c>
      <c r="F94" s="58" t="s">
        <v>56</v>
      </c>
      <c r="G94" s="59">
        <v>14150</v>
      </c>
      <c r="H94" s="60"/>
    </row>
    <row r="95" s="53" customFormat="1" ht="51" customHeight="1" spans="1:8">
      <c r="A95" s="58">
        <f>SUBTOTAL(103,B$3:B95)</f>
        <v>93</v>
      </c>
      <c r="B95" s="60" t="s">
        <v>786</v>
      </c>
      <c r="C95" s="58" t="s">
        <v>33</v>
      </c>
      <c r="D95" s="60">
        <v>521.7</v>
      </c>
      <c r="E95" s="60">
        <v>25</v>
      </c>
      <c r="F95" s="58" t="s">
        <v>56</v>
      </c>
      <c r="G95" s="59">
        <v>21380</v>
      </c>
      <c r="H95" s="60"/>
    </row>
    <row r="96" s="53" customFormat="1" ht="51" customHeight="1" spans="1:8">
      <c r="A96" s="58">
        <f>SUBTOTAL(103,B$3:B96)</f>
        <v>94</v>
      </c>
      <c r="B96" s="60" t="s">
        <v>787</v>
      </c>
      <c r="C96" s="58" t="s">
        <v>33</v>
      </c>
      <c r="D96" s="60">
        <v>2133</v>
      </c>
      <c r="E96" s="60">
        <v>8.5</v>
      </c>
      <c r="F96" s="58" t="s">
        <v>56</v>
      </c>
      <c r="G96" s="59">
        <v>69740</v>
      </c>
      <c r="H96" s="60"/>
    </row>
    <row r="97" s="53" customFormat="1" ht="51" customHeight="1" spans="1:8">
      <c r="A97" s="58">
        <f>SUBTOTAL(103,B$3:B97)</f>
        <v>95</v>
      </c>
      <c r="B97" s="60" t="s">
        <v>788</v>
      </c>
      <c r="C97" s="58" t="s">
        <v>33</v>
      </c>
      <c r="D97" s="60">
        <v>1203.2</v>
      </c>
      <c r="E97" s="60">
        <v>8.5</v>
      </c>
      <c r="F97" s="58" t="s">
        <v>56</v>
      </c>
      <c r="G97" s="59">
        <v>41870</v>
      </c>
      <c r="H97" s="60"/>
    </row>
    <row r="98" s="53" customFormat="1" ht="51" customHeight="1" spans="1:8">
      <c r="A98" s="58">
        <f>SUBTOTAL(103,B$3:B98)</f>
        <v>96</v>
      </c>
      <c r="B98" s="60" t="s">
        <v>789</v>
      </c>
      <c r="C98" s="58" t="s">
        <v>33</v>
      </c>
      <c r="D98" s="60">
        <v>1782</v>
      </c>
      <c r="E98" s="60">
        <v>12.25</v>
      </c>
      <c r="F98" s="58" t="s">
        <v>56</v>
      </c>
      <c r="G98" s="59">
        <v>59210</v>
      </c>
      <c r="H98" s="60"/>
    </row>
    <row r="99" s="53" customFormat="1" ht="51" customHeight="1" spans="1:8">
      <c r="A99" s="58">
        <f>SUBTOTAL(103,B$3:B99)</f>
        <v>97</v>
      </c>
      <c r="B99" s="60" t="s">
        <v>790</v>
      </c>
      <c r="C99" s="58" t="s">
        <v>33</v>
      </c>
      <c r="D99" s="60">
        <v>100</v>
      </c>
      <c r="E99" s="60">
        <v>40</v>
      </c>
      <c r="F99" s="58" t="s">
        <v>56</v>
      </c>
      <c r="G99" s="59">
        <v>5100</v>
      </c>
      <c r="H99" s="60"/>
    </row>
    <row r="100" s="53" customFormat="1" ht="51" customHeight="1" spans="1:8">
      <c r="A100" s="58">
        <f>SUBTOTAL(103,B$3:B100)</f>
        <v>98</v>
      </c>
      <c r="B100" s="60" t="s">
        <v>791</v>
      </c>
      <c r="C100" s="58" t="s">
        <v>33</v>
      </c>
      <c r="D100" s="60">
        <v>450</v>
      </c>
      <c r="E100" s="60" t="s">
        <v>792</v>
      </c>
      <c r="F100" s="58" t="s">
        <v>56</v>
      </c>
      <c r="G100" s="59">
        <v>19250</v>
      </c>
      <c r="H100" s="60"/>
    </row>
    <row r="101" s="53" customFormat="1" ht="51" customHeight="1" spans="1:8">
      <c r="A101" s="58">
        <f>SUBTOTAL(103,B$3:B101)</f>
        <v>99</v>
      </c>
      <c r="B101" s="60" t="s">
        <v>793</v>
      </c>
      <c r="C101" s="58" t="s">
        <v>33</v>
      </c>
      <c r="D101" s="60">
        <v>2358</v>
      </c>
      <c r="E101" s="60">
        <v>26</v>
      </c>
      <c r="F101" s="58" t="s">
        <v>56</v>
      </c>
      <c r="G101" s="59">
        <v>76490</v>
      </c>
      <c r="H101" s="60"/>
    </row>
    <row r="102" s="53" customFormat="1" ht="51" customHeight="1" spans="1:8">
      <c r="A102" s="58">
        <f>SUBTOTAL(103,B$3:B102)</f>
        <v>100</v>
      </c>
      <c r="B102" s="61" t="s">
        <v>794</v>
      </c>
      <c r="C102" s="61" t="s">
        <v>147</v>
      </c>
      <c r="D102" s="61">
        <v>1298</v>
      </c>
      <c r="E102" s="58">
        <v>12</v>
      </c>
      <c r="F102" s="58" t="s">
        <v>56</v>
      </c>
      <c r="G102" s="59">
        <v>44690</v>
      </c>
      <c r="H102" s="58"/>
    </row>
    <row r="103" s="53" customFormat="1" ht="51" customHeight="1" spans="1:8">
      <c r="A103" s="58">
        <f>SUBTOTAL(103,B$3:B103)</f>
        <v>101</v>
      </c>
      <c r="B103" s="61" t="s">
        <v>795</v>
      </c>
      <c r="C103" s="61" t="s">
        <v>223</v>
      </c>
      <c r="D103" s="61">
        <v>833</v>
      </c>
      <c r="E103" s="58">
        <v>8.5</v>
      </c>
      <c r="F103" s="58" t="s">
        <v>56</v>
      </c>
      <c r="G103" s="59">
        <v>30740</v>
      </c>
      <c r="H103" s="58"/>
    </row>
    <row r="104" s="53" customFormat="1" ht="51" customHeight="1" spans="1:8">
      <c r="A104" s="58">
        <f>SUBTOTAL(103,B$3:B104)</f>
        <v>102</v>
      </c>
      <c r="B104" s="62" t="s">
        <v>796</v>
      </c>
      <c r="C104" s="61" t="s">
        <v>223</v>
      </c>
      <c r="D104" s="62">
        <v>3244.213</v>
      </c>
      <c r="E104" s="58">
        <v>10.5</v>
      </c>
      <c r="F104" s="58" t="s">
        <v>56</v>
      </c>
      <c r="G104" s="59">
        <v>103076.39</v>
      </c>
      <c r="H104" s="58"/>
    </row>
    <row r="105" s="53" customFormat="1" ht="51" customHeight="1" spans="1:8">
      <c r="A105" s="58">
        <f>SUBTOTAL(103,B$3:B105)</f>
        <v>103</v>
      </c>
      <c r="B105" s="62" t="s">
        <v>797</v>
      </c>
      <c r="C105" s="61" t="s">
        <v>147</v>
      </c>
      <c r="D105" s="62">
        <v>25</v>
      </c>
      <c r="E105" s="58">
        <v>8.5</v>
      </c>
      <c r="F105" s="58" t="s">
        <v>56</v>
      </c>
      <c r="G105" s="59">
        <v>3000</v>
      </c>
      <c r="H105" s="58"/>
    </row>
    <row r="106" s="53" customFormat="1" ht="51" customHeight="1" spans="1:8">
      <c r="A106" s="58">
        <f>SUBTOTAL(103,B$3:B106)</f>
        <v>104</v>
      </c>
      <c r="B106" s="62" t="s">
        <v>798</v>
      </c>
      <c r="C106" s="61" t="s">
        <v>147</v>
      </c>
      <c r="D106" s="62">
        <v>30</v>
      </c>
      <c r="E106" s="58">
        <v>8.5</v>
      </c>
      <c r="F106" s="58" t="s">
        <v>56</v>
      </c>
      <c r="G106" s="59">
        <v>3000</v>
      </c>
      <c r="H106" s="58"/>
    </row>
    <row r="107" s="53" customFormat="1" ht="51" customHeight="1" spans="1:8">
      <c r="A107" s="58">
        <f>SUBTOTAL(103,B$3:B107)</f>
        <v>105</v>
      </c>
      <c r="B107" s="58" t="s">
        <v>799</v>
      </c>
      <c r="C107" s="58" t="s">
        <v>33</v>
      </c>
      <c r="D107" s="58">
        <f>(584.33+390)+(209.4)+(75.5+301.53)+(271.7+673.424)+(550.81+145.7)+394.42</f>
        <v>3596.814</v>
      </c>
      <c r="E107" s="58">
        <v>10.5</v>
      </c>
      <c r="F107" s="58" t="s">
        <v>56</v>
      </c>
      <c r="G107" s="59">
        <v>113630</v>
      </c>
      <c r="H107" s="58"/>
    </row>
    <row r="108" s="53" customFormat="1" ht="51" customHeight="1" spans="1:8">
      <c r="A108" s="58">
        <f>SUBTOTAL(103,B$3:B108)</f>
        <v>106</v>
      </c>
      <c r="B108" s="60" t="s">
        <v>800</v>
      </c>
      <c r="C108" s="58" t="s">
        <v>33</v>
      </c>
      <c r="D108" s="58">
        <v>235</v>
      </c>
      <c r="E108" s="60">
        <v>27</v>
      </c>
      <c r="F108" s="58" t="s">
        <v>56</v>
      </c>
      <c r="G108" s="59">
        <v>12800</v>
      </c>
      <c r="H108" s="60"/>
    </row>
    <row r="109" s="53" customFormat="1" ht="51" customHeight="1" spans="1:8">
      <c r="A109" s="58">
        <f>SUBTOTAL(103,B$3:B109)</f>
        <v>107</v>
      </c>
      <c r="B109" s="60" t="s">
        <v>801</v>
      </c>
      <c r="C109" s="58" t="s">
        <v>33</v>
      </c>
      <c r="D109" s="58">
        <v>260</v>
      </c>
      <c r="E109" s="60">
        <v>27</v>
      </c>
      <c r="F109" s="58" t="s">
        <v>56</v>
      </c>
      <c r="G109" s="59">
        <v>13550</v>
      </c>
      <c r="H109" s="60"/>
    </row>
    <row r="110" s="53" customFormat="1" ht="51" customHeight="1" spans="1:8">
      <c r="A110" s="58">
        <f>SUBTOTAL(103,B$3:B110)</f>
        <v>108</v>
      </c>
      <c r="B110" s="60" t="s">
        <v>802</v>
      </c>
      <c r="C110" s="58" t="s">
        <v>33</v>
      </c>
      <c r="D110" s="58">
        <v>68.04</v>
      </c>
      <c r="E110" s="60">
        <v>10</v>
      </c>
      <c r="F110" s="58" t="s">
        <v>56</v>
      </c>
      <c r="G110" s="59">
        <v>8750</v>
      </c>
      <c r="H110" s="60"/>
    </row>
    <row r="111" s="53" customFormat="1" ht="51" customHeight="1" spans="1:8">
      <c r="A111" s="58">
        <f>SUBTOTAL(103,B$3:B111)</f>
        <v>109</v>
      </c>
      <c r="B111" s="60" t="s">
        <v>803</v>
      </c>
      <c r="C111" s="58" t="s">
        <v>33</v>
      </c>
      <c r="D111" s="58">
        <v>379.5</v>
      </c>
      <c r="E111" s="60">
        <v>27</v>
      </c>
      <c r="F111" s="58" t="s">
        <v>56</v>
      </c>
      <c r="G111" s="59">
        <v>17135</v>
      </c>
      <c r="H111" s="60"/>
    </row>
    <row r="112" s="53" customFormat="1" ht="51" customHeight="1" spans="1:8">
      <c r="A112" s="58">
        <f>SUBTOTAL(103,B$3:B112)</f>
        <v>110</v>
      </c>
      <c r="B112" s="58" t="s">
        <v>804</v>
      </c>
      <c r="C112" s="58" t="s">
        <v>33</v>
      </c>
      <c r="D112" s="58">
        <v>103.47</v>
      </c>
      <c r="E112" s="58">
        <v>5</v>
      </c>
      <c r="F112" s="58" t="s">
        <v>56</v>
      </c>
      <c r="G112" s="59">
        <v>8870</v>
      </c>
      <c r="H112" s="60"/>
    </row>
    <row r="113" s="53" customFormat="1" ht="51" customHeight="1" spans="1:8">
      <c r="A113" s="58">
        <f>SUBTOTAL(103,B$3:B113)</f>
        <v>111</v>
      </c>
      <c r="B113" s="58" t="s">
        <v>805</v>
      </c>
      <c r="C113" s="58" t="s">
        <v>33</v>
      </c>
      <c r="D113" s="58">
        <v>126.24</v>
      </c>
      <c r="E113" s="58" t="s">
        <v>806</v>
      </c>
      <c r="F113" s="58" t="s">
        <v>56</v>
      </c>
      <c r="G113" s="59">
        <v>9560</v>
      </c>
      <c r="H113" s="60"/>
    </row>
    <row r="114" s="53" customFormat="1" ht="51" customHeight="1" spans="1:8">
      <c r="A114" s="58">
        <f>SUBTOTAL(103,B$3:B114)</f>
        <v>112</v>
      </c>
      <c r="B114" s="58" t="s">
        <v>807</v>
      </c>
      <c r="C114" s="58" t="s">
        <v>550</v>
      </c>
      <c r="D114" s="58">
        <v>52.87</v>
      </c>
      <c r="E114" s="58" t="s">
        <v>808</v>
      </c>
      <c r="F114" s="58" t="s">
        <v>746</v>
      </c>
      <c r="G114" s="59">
        <v>3000</v>
      </c>
      <c r="H114" s="60"/>
    </row>
    <row r="115" s="53" customFormat="1" ht="51" customHeight="1" spans="1:8">
      <c r="A115" s="58">
        <f>SUBTOTAL(103,B$3:B115)</f>
        <v>113</v>
      </c>
      <c r="B115" s="58" t="s">
        <v>809</v>
      </c>
      <c r="C115" s="58" t="s">
        <v>165</v>
      </c>
      <c r="D115" s="58">
        <v>180</v>
      </c>
      <c r="E115" s="58" t="s">
        <v>176</v>
      </c>
      <c r="F115" s="58" t="s">
        <v>746</v>
      </c>
      <c r="G115" s="59">
        <v>3000</v>
      </c>
      <c r="H115" s="60"/>
    </row>
    <row r="116" s="53" customFormat="1" ht="51" customHeight="1" spans="1:8">
      <c r="A116" s="58">
        <f>SUBTOTAL(103,B$3:B116)</f>
        <v>114</v>
      </c>
      <c r="B116" s="58" t="s">
        <v>810</v>
      </c>
      <c r="C116" s="58" t="s">
        <v>33</v>
      </c>
      <c r="D116" s="58">
        <v>32.8</v>
      </c>
      <c r="E116" s="58">
        <v>55.7</v>
      </c>
      <c r="F116" s="58" t="s">
        <v>56</v>
      </c>
      <c r="G116" s="59">
        <v>3480</v>
      </c>
      <c r="H116" s="60"/>
    </row>
    <row r="117" s="53" customFormat="1" ht="51" customHeight="1" spans="1:8">
      <c r="A117" s="58">
        <f>SUBTOTAL(103,B$3:B117)</f>
        <v>115</v>
      </c>
      <c r="B117" s="58" t="s">
        <v>811</v>
      </c>
      <c r="C117" s="58" t="s">
        <v>33</v>
      </c>
      <c r="D117" s="58">
        <v>33</v>
      </c>
      <c r="E117" s="58">
        <v>30</v>
      </c>
      <c r="F117" s="58" t="s">
        <v>56</v>
      </c>
      <c r="G117" s="59">
        <v>3090</v>
      </c>
      <c r="H117" s="60"/>
    </row>
    <row r="118" s="53" customFormat="1" ht="51" customHeight="1" spans="1:8">
      <c r="A118" s="58">
        <f>SUBTOTAL(103,B$3:B118)</f>
        <v>116</v>
      </c>
      <c r="B118" s="58" t="s">
        <v>812</v>
      </c>
      <c r="C118" s="58" t="s">
        <v>33</v>
      </c>
      <c r="D118" s="58">
        <v>30</v>
      </c>
      <c r="E118" s="58" t="s">
        <v>813</v>
      </c>
      <c r="F118" s="58" t="s">
        <v>56</v>
      </c>
      <c r="G118" s="59">
        <v>3480</v>
      </c>
      <c r="H118" s="60"/>
    </row>
    <row r="119" s="53" customFormat="1" ht="51" customHeight="1" spans="1:8">
      <c r="A119" s="58">
        <f>SUBTOTAL(103,B$3:B119)</f>
        <v>117</v>
      </c>
      <c r="B119" s="58" t="s">
        <v>814</v>
      </c>
      <c r="C119" s="58" t="s">
        <v>33</v>
      </c>
      <c r="D119" s="58">
        <v>32</v>
      </c>
      <c r="E119" s="58">
        <v>31</v>
      </c>
      <c r="F119" s="58" t="s">
        <v>56</v>
      </c>
      <c r="G119" s="59">
        <v>3060</v>
      </c>
      <c r="H119" s="60"/>
    </row>
    <row r="120" s="53" customFormat="1" ht="51" customHeight="1" spans="1:8">
      <c r="A120" s="58">
        <f>SUBTOTAL(103,B$3:B120)</f>
        <v>118</v>
      </c>
      <c r="B120" s="58" t="s">
        <v>815</v>
      </c>
      <c r="C120" s="58" t="s">
        <v>33</v>
      </c>
      <c r="D120" s="58">
        <v>66</v>
      </c>
      <c r="E120" s="58">
        <v>20</v>
      </c>
      <c r="F120" s="58" t="s">
        <v>56</v>
      </c>
      <c r="G120" s="59">
        <v>3000</v>
      </c>
      <c r="H120" s="60"/>
    </row>
    <row r="121" s="53" customFormat="1" ht="51" customHeight="1" spans="1:8">
      <c r="A121" s="58">
        <f>SUBTOTAL(103,B$3:B121)</f>
        <v>119</v>
      </c>
      <c r="B121" s="58" t="s">
        <v>816</v>
      </c>
      <c r="C121" s="58" t="s">
        <v>33</v>
      </c>
      <c r="D121" s="58">
        <v>36</v>
      </c>
      <c r="E121" s="58">
        <v>41</v>
      </c>
      <c r="F121" s="58" t="s">
        <v>56</v>
      </c>
      <c r="G121" s="59">
        <v>3000</v>
      </c>
      <c r="H121" s="60"/>
    </row>
    <row r="122" s="53" customFormat="1" ht="51" customHeight="1" spans="1:8">
      <c r="A122" s="58">
        <f>SUBTOTAL(103,B$3:B122)</f>
        <v>120</v>
      </c>
      <c r="B122" s="58" t="s">
        <v>817</v>
      </c>
      <c r="C122" s="58" t="s">
        <v>33</v>
      </c>
      <c r="D122" s="58">
        <v>110</v>
      </c>
      <c r="E122" s="58">
        <v>65.5</v>
      </c>
      <c r="F122" s="58" t="s">
        <v>56</v>
      </c>
      <c r="G122" s="59">
        <v>6180</v>
      </c>
      <c r="H122" s="60"/>
    </row>
    <row r="123" s="53" customFormat="1" ht="51" customHeight="1" spans="1:8">
      <c r="A123" s="58">
        <f>SUBTOTAL(103,B$3:B123)</f>
        <v>121</v>
      </c>
      <c r="B123" s="60" t="s">
        <v>818</v>
      </c>
      <c r="C123" s="58" t="s">
        <v>33</v>
      </c>
      <c r="D123" s="58">
        <v>395</v>
      </c>
      <c r="E123" s="60">
        <v>33</v>
      </c>
      <c r="F123" s="58" t="s">
        <v>56</v>
      </c>
      <c r="G123" s="59">
        <v>17600</v>
      </c>
      <c r="H123" s="60"/>
    </row>
    <row r="124" s="53" customFormat="1" ht="51" customHeight="1" spans="1:8">
      <c r="A124" s="58">
        <f>SUBTOTAL(103,B$3:B124)</f>
        <v>122</v>
      </c>
      <c r="B124" s="58" t="s">
        <v>819</v>
      </c>
      <c r="C124" s="58" t="s">
        <v>33</v>
      </c>
      <c r="D124" s="58">
        <v>335</v>
      </c>
      <c r="E124" s="58">
        <v>65.5</v>
      </c>
      <c r="F124" s="58" t="s">
        <v>56</v>
      </c>
      <c r="G124" s="59">
        <v>16580</v>
      </c>
      <c r="H124" s="60"/>
    </row>
    <row r="125" s="53" customFormat="1" ht="51" customHeight="1" spans="1:8">
      <c r="A125" s="58">
        <f>SUBTOTAL(103,B$3:B125)</f>
        <v>123</v>
      </c>
      <c r="B125" s="58" t="s">
        <v>820</v>
      </c>
      <c r="C125" s="63" t="s">
        <v>147</v>
      </c>
      <c r="D125" s="58">
        <v>43.9</v>
      </c>
      <c r="E125" s="58">
        <v>16.75</v>
      </c>
      <c r="F125" s="58" t="s">
        <v>56</v>
      </c>
      <c r="G125" s="59">
        <v>3417</v>
      </c>
      <c r="H125" s="60"/>
    </row>
    <row r="126" s="53" customFormat="1" ht="51" customHeight="1" spans="1:8">
      <c r="A126" s="58">
        <f>SUBTOTAL(103,B$3:B126)</f>
        <v>124</v>
      </c>
      <c r="B126" s="58" t="s">
        <v>821</v>
      </c>
      <c r="C126" s="63" t="s">
        <v>147</v>
      </c>
      <c r="D126" s="58">
        <v>43.9</v>
      </c>
      <c r="E126" s="58">
        <v>16.75</v>
      </c>
      <c r="F126" s="58" t="s">
        <v>56</v>
      </c>
      <c r="G126" s="59">
        <v>3417</v>
      </c>
      <c r="H126" s="60"/>
    </row>
    <row r="127" s="53" customFormat="1" ht="51" customHeight="1" spans="1:8">
      <c r="A127" s="58">
        <f>SUBTOTAL(103,B$3:B127)</f>
        <v>125</v>
      </c>
      <c r="B127" s="58" t="s">
        <v>822</v>
      </c>
      <c r="C127" s="63" t="s">
        <v>147</v>
      </c>
      <c r="D127" s="58">
        <v>89.8</v>
      </c>
      <c r="E127" s="58">
        <v>20.55</v>
      </c>
      <c r="F127" s="58" t="s">
        <v>56</v>
      </c>
      <c r="G127" s="59">
        <v>4794</v>
      </c>
      <c r="H127" s="60"/>
    </row>
    <row r="128" s="53" customFormat="1" ht="51" customHeight="1" spans="1:8">
      <c r="A128" s="58">
        <f>SUBTOTAL(103,B$3:B128)</f>
        <v>126</v>
      </c>
      <c r="B128" s="58" t="s">
        <v>823</v>
      </c>
      <c r="C128" s="63" t="s">
        <v>147</v>
      </c>
      <c r="D128" s="58">
        <v>20</v>
      </c>
      <c r="E128" s="58">
        <v>16.7</v>
      </c>
      <c r="F128" s="58" t="s">
        <v>56</v>
      </c>
      <c r="G128" s="59">
        <v>3000</v>
      </c>
      <c r="H128" s="60"/>
    </row>
    <row r="129" s="53" customFormat="1" ht="51" customHeight="1" spans="1:8">
      <c r="A129" s="58">
        <f>SUBTOTAL(103,B$3:B129)</f>
        <v>127</v>
      </c>
      <c r="B129" s="58" t="s">
        <v>824</v>
      </c>
      <c r="C129" s="63" t="s">
        <v>147</v>
      </c>
      <c r="D129" s="58">
        <v>36</v>
      </c>
      <c r="E129" s="58">
        <v>9.25</v>
      </c>
      <c r="F129" s="58" t="s">
        <v>56</v>
      </c>
      <c r="G129" s="59">
        <v>3180</v>
      </c>
      <c r="H129" s="60"/>
    </row>
    <row r="130" s="53" customFormat="1" ht="51" customHeight="1" spans="1:8">
      <c r="A130" s="58">
        <f>SUBTOTAL(103,B$3:B130)</f>
        <v>128</v>
      </c>
      <c r="B130" s="58" t="s">
        <v>825</v>
      </c>
      <c r="C130" s="63" t="s">
        <v>147</v>
      </c>
      <c r="D130" s="58">
        <v>40</v>
      </c>
      <c r="E130" s="58">
        <v>17.5</v>
      </c>
      <c r="F130" s="58" t="s">
        <v>56</v>
      </c>
      <c r="G130" s="59">
        <v>3300</v>
      </c>
      <c r="H130" s="60"/>
    </row>
    <row r="131" s="53" customFormat="1" ht="51" customHeight="1" spans="1:8">
      <c r="A131" s="58">
        <f>SUBTOTAL(103,B$3:B131)</f>
        <v>129</v>
      </c>
      <c r="B131" s="58" t="s">
        <v>826</v>
      </c>
      <c r="C131" s="58" t="s">
        <v>360</v>
      </c>
      <c r="D131" s="58">
        <v>118</v>
      </c>
      <c r="E131" s="58">
        <v>13.6</v>
      </c>
      <c r="F131" s="58" t="s">
        <v>56</v>
      </c>
      <c r="G131" s="59">
        <v>5340</v>
      </c>
      <c r="H131" s="60"/>
    </row>
    <row r="132" s="53" customFormat="1" ht="51" customHeight="1" spans="1:8">
      <c r="A132" s="58">
        <f>SUBTOTAL(103,B$3:B132)</f>
        <v>130</v>
      </c>
      <c r="B132" s="58" t="s">
        <v>827</v>
      </c>
      <c r="C132" s="58" t="s">
        <v>360</v>
      </c>
      <c r="D132" s="58">
        <v>147.522</v>
      </c>
      <c r="E132" s="58">
        <v>13.6</v>
      </c>
      <c r="F132" s="58" t="s">
        <v>56</v>
      </c>
      <c r="G132" s="59">
        <v>6225.66</v>
      </c>
      <c r="H132" s="60"/>
    </row>
    <row r="133" s="53" customFormat="1" ht="51" customHeight="1" spans="1:8">
      <c r="A133" s="58">
        <f>SUBTOTAL(103,B$3:B133)</f>
        <v>131</v>
      </c>
      <c r="B133" s="58" t="s">
        <v>828</v>
      </c>
      <c r="C133" s="58" t="s">
        <v>33</v>
      </c>
      <c r="D133" s="58">
        <v>60</v>
      </c>
      <c r="E133" s="58">
        <v>41.22</v>
      </c>
      <c r="F133" s="58" t="s">
        <v>56</v>
      </c>
      <c r="G133" s="59">
        <v>3960</v>
      </c>
      <c r="H133" s="60"/>
    </row>
    <row r="134" s="53" customFormat="1" ht="51" customHeight="1" spans="1:8">
      <c r="A134" s="58">
        <f>SUBTOTAL(103,B$3:B134)</f>
        <v>132</v>
      </c>
      <c r="B134" s="64" t="s">
        <v>829</v>
      </c>
      <c r="C134" s="63" t="s">
        <v>223</v>
      </c>
      <c r="D134" s="64">
        <v>6699.23</v>
      </c>
      <c r="E134" s="58">
        <v>12.75</v>
      </c>
      <c r="F134" s="58" t="s">
        <v>56</v>
      </c>
      <c r="G134" s="59">
        <v>206720</v>
      </c>
      <c r="H134" s="58"/>
    </row>
    <row r="135" s="53" customFormat="1" ht="51" customHeight="1" spans="1:8">
      <c r="A135" s="58">
        <f>SUBTOTAL(103,B$3:B135)</f>
        <v>133</v>
      </c>
      <c r="B135" s="58" t="s">
        <v>830</v>
      </c>
      <c r="C135" s="58" t="s">
        <v>147</v>
      </c>
      <c r="D135" s="58">
        <v>22.5</v>
      </c>
      <c r="E135" s="58">
        <v>24</v>
      </c>
      <c r="F135" s="58" t="s">
        <v>56</v>
      </c>
      <c r="G135" s="59">
        <v>3000</v>
      </c>
      <c r="H135" s="58"/>
    </row>
    <row r="136" s="53" customFormat="1" ht="51" customHeight="1" spans="1:8">
      <c r="A136" s="58">
        <f>SUBTOTAL(103,B$3:B136)</f>
        <v>134</v>
      </c>
      <c r="B136" s="58" t="s">
        <v>831</v>
      </c>
      <c r="C136" s="58" t="s">
        <v>371</v>
      </c>
      <c r="D136" s="58">
        <v>153</v>
      </c>
      <c r="E136" s="58" t="s">
        <v>832</v>
      </c>
      <c r="F136" s="58" t="s">
        <v>56</v>
      </c>
      <c r="G136" s="59">
        <v>3000</v>
      </c>
      <c r="H136" s="58"/>
    </row>
    <row r="137" s="53" customFormat="1" ht="51" customHeight="1" spans="1:8">
      <c r="A137" s="58">
        <f>SUBTOTAL(103,B$3:B137)</f>
        <v>135</v>
      </c>
      <c r="B137" s="58" t="s">
        <v>833</v>
      </c>
      <c r="C137" s="58" t="s">
        <v>147</v>
      </c>
      <c r="D137" s="58">
        <v>100</v>
      </c>
      <c r="E137" s="58">
        <v>79</v>
      </c>
      <c r="F137" s="58" t="s">
        <v>56</v>
      </c>
      <c r="G137" s="59">
        <v>6270</v>
      </c>
      <c r="H137" s="58"/>
    </row>
    <row r="138" s="53" customFormat="1" ht="51" customHeight="1" spans="1:8">
      <c r="A138" s="58">
        <f>SUBTOTAL(103,B$3:B138)</f>
        <v>136</v>
      </c>
      <c r="B138" s="58" t="s">
        <v>834</v>
      </c>
      <c r="C138" s="58" t="s">
        <v>147</v>
      </c>
      <c r="D138" s="58">
        <v>102</v>
      </c>
      <c r="E138" s="58">
        <v>73</v>
      </c>
      <c r="F138" s="58" t="s">
        <v>56</v>
      </c>
      <c r="G138" s="59">
        <v>6150</v>
      </c>
      <c r="H138" s="58"/>
    </row>
    <row r="139" s="53" customFormat="1" ht="51" customHeight="1" spans="1:8">
      <c r="A139" s="58">
        <f>SUBTOTAL(103,B$3:B139)</f>
        <v>137</v>
      </c>
      <c r="B139" s="58" t="s">
        <v>835</v>
      </c>
      <c r="C139" s="58" t="s">
        <v>147</v>
      </c>
      <c r="D139" s="58">
        <v>50</v>
      </c>
      <c r="E139" s="58">
        <v>73</v>
      </c>
      <c r="F139" s="58" t="s">
        <v>56</v>
      </c>
      <c r="G139" s="59">
        <v>4590</v>
      </c>
      <c r="H139" s="58"/>
    </row>
    <row r="140" s="53" customFormat="1" ht="51" customHeight="1" spans="1:8">
      <c r="A140" s="58">
        <f>SUBTOTAL(103,B$3:B140)</f>
        <v>138</v>
      </c>
      <c r="B140" s="58" t="s">
        <v>836</v>
      </c>
      <c r="C140" s="58" t="s">
        <v>149</v>
      </c>
      <c r="D140" s="58">
        <v>29</v>
      </c>
      <c r="E140" s="58">
        <v>5</v>
      </c>
      <c r="F140" s="58" t="s">
        <v>56</v>
      </c>
      <c r="G140" s="59">
        <v>3000</v>
      </c>
      <c r="H140" s="58"/>
    </row>
    <row r="141" s="53" customFormat="1" ht="51" customHeight="1" spans="1:8">
      <c r="A141" s="58">
        <f>SUBTOTAL(103,B$3:B141)</f>
        <v>139</v>
      </c>
      <c r="B141" s="58" t="s">
        <v>837</v>
      </c>
      <c r="C141" s="58" t="s">
        <v>371</v>
      </c>
      <c r="D141" s="58">
        <v>164</v>
      </c>
      <c r="E141" s="58" t="s">
        <v>838</v>
      </c>
      <c r="F141" s="58" t="s">
        <v>56</v>
      </c>
      <c r="G141" s="59">
        <v>3000</v>
      </c>
      <c r="H141" s="58"/>
    </row>
    <row r="142" s="53" customFormat="1" ht="51" customHeight="1" spans="1:8">
      <c r="A142" s="58">
        <f>SUBTOTAL(103,B$3:B142)</f>
        <v>140</v>
      </c>
      <c r="B142" s="58" t="s">
        <v>839</v>
      </c>
      <c r="C142" s="58" t="s">
        <v>371</v>
      </c>
      <c r="D142" s="58">
        <v>164</v>
      </c>
      <c r="E142" s="58" t="s">
        <v>838</v>
      </c>
      <c r="F142" s="58" t="s">
        <v>56</v>
      </c>
      <c r="G142" s="59">
        <v>3000</v>
      </c>
      <c r="H142" s="58"/>
    </row>
    <row r="143" s="53" customFormat="1" ht="51" customHeight="1" spans="1:8">
      <c r="A143" s="58">
        <f>SUBTOTAL(103,B$3:B143)</f>
        <v>141</v>
      </c>
      <c r="B143" s="58" t="s">
        <v>840</v>
      </c>
      <c r="C143" s="58" t="s">
        <v>371</v>
      </c>
      <c r="D143" s="58">
        <v>165</v>
      </c>
      <c r="E143" s="58" t="s">
        <v>838</v>
      </c>
      <c r="F143" s="58" t="s">
        <v>56</v>
      </c>
      <c r="G143" s="59">
        <v>3000</v>
      </c>
      <c r="H143" s="58"/>
    </row>
    <row r="144" s="53" customFormat="1" ht="51" customHeight="1" spans="1:8">
      <c r="A144" s="58">
        <f>SUBTOTAL(103,B$3:B144)</f>
        <v>142</v>
      </c>
      <c r="B144" s="58" t="s">
        <v>841</v>
      </c>
      <c r="C144" s="58" t="s">
        <v>371</v>
      </c>
      <c r="D144" s="58">
        <v>158</v>
      </c>
      <c r="E144" s="58" t="s">
        <v>838</v>
      </c>
      <c r="F144" s="58" t="s">
        <v>56</v>
      </c>
      <c r="G144" s="59">
        <v>3000</v>
      </c>
      <c r="H144" s="58"/>
    </row>
    <row r="145" s="53" customFormat="1" ht="51" customHeight="1" spans="1:8">
      <c r="A145" s="58">
        <f>SUBTOTAL(103,B$3:B145)</f>
        <v>143</v>
      </c>
      <c r="B145" s="58" t="s">
        <v>842</v>
      </c>
      <c r="C145" s="58" t="s">
        <v>33</v>
      </c>
      <c r="D145" s="58">
        <v>32</v>
      </c>
      <c r="E145" s="58">
        <v>14</v>
      </c>
      <c r="F145" s="58" t="s">
        <v>56</v>
      </c>
      <c r="G145" s="59">
        <v>3060</v>
      </c>
      <c r="H145" s="60"/>
    </row>
    <row r="146" s="53" customFormat="1" ht="51" customHeight="1" spans="1:8">
      <c r="A146" s="58">
        <f>SUBTOTAL(103,B$3:B146)</f>
        <v>144</v>
      </c>
      <c r="B146" s="58" t="s">
        <v>843</v>
      </c>
      <c r="C146" s="58" t="s">
        <v>33</v>
      </c>
      <c r="D146" s="58">
        <v>32</v>
      </c>
      <c r="E146" s="58">
        <v>20</v>
      </c>
      <c r="F146" s="58" t="s">
        <v>56</v>
      </c>
      <c r="G146" s="59">
        <v>3060</v>
      </c>
      <c r="H146" s="60"/>
    </row>
    <row r="147" s="53" customFormat="1" ht="51" customHeight="1" spans="1:8">
      <c r="A147" s="58">
        <f>SUBTOTAL(103,B$3:B147)</f>
        <v>145</v>
      </c>
      <c r="B147" s="58" t="s">
        <v>844</v>
      </c>
      <c r="C147" s="58" t="s">
        <v>33</v>
      </c>
      <c r="D147" s="58">
        <v>32</v>
      </c>
      <c r="E147" s="58">
        <v>20</v>
      </c>
      <c r="F147" s="58" t="s">
        <v>56</v>
      </c>
      <c r="G147" s="59">
        <v>3060</v>
      </c>
      <c r="H147" s="60"/>
    </row>
    <row r="148" s="53" customFormat="1" ht="51" customHeight="1" spans="1:8">
      <c r="A148" s="58">
        <f>SUBTOTAL(103,B$3:B148)</f>
        <v>146</v>
      </c>
      <c r="B148" s="58" t="s">
        <v>845</v>
      </c>
      <c r="C148" s="58" t="s">
        <v>33</v>
      </c>
      <c r="D148" s="58">
        <v>11</v>
      </c>
      <c r="E148" s="58">
        <v>32</v>
      </c>
      <c r="F148" s="58" t="s">
        <v>56</v>
      </c>
      <c r="G148" s="59">
        <v>3000</v>
      </c>
      <c r="H148" s="60"/>
    </row>
    <row r="149" s="53" customFormat="1" ht="51" customHeight="1" spans="1:8">
      <c r="A149" s="58">
        <f>SUBTOTAL(103,B$3:B149)</f>
        <v>147</v>
      </c>
      <c r="B149" s="58" t="s">
        <v>846</v>
      </c>
      <c r="C149" s="58" t="s">
        <v>33</v>
      </c>
      <c r="D149" s="58">
        <v>25.92</v>
      </c>
      <c r="E149" s="58" t="s">
        <v>847</v>
      </c>
      <c r="F149" s="58" t="s">
        <v>56</v>
      </c>
      <c r="G149" s="59">
        <v>3000</v>
      </c>
      <c r="H149" s="60"/>
    </row>
    <row r="150" s="53" customFormat="1" ht="51" customHeight="1" spans="1:8">
      <c r="A150" s="58">
        <f>SUBTOTAL(103,B$3:B150)</f>
        <v>148</v>
      </c>
      <c r="B150" s="58" t="s">
        <v>848</v>
      </c>
      <c r="C150" s="58" t="s">
        <v>33</v>
      </c>
      <c r="D150" s="58">
        <v>20</v>
      </c>
      <c r="E150" s="58">
        <v>64.85</v>
      </c>
      <c r="F150" s="58" t="s">
        <v>56</v>
      </c>
      <c r="G150" s="59">
        <v>3750</v>
      </c>
      <c r="H150" s="60"/>
    </row>
    <row r="151" s="53" customFormat="1" ht="51" customHeight="1" spans="1:8">
      <c r="A151" s="58">
        <f>SUBTOTAL(103,B$3:B151)</f>
        <v>149</v>
      </c>
      <c r="B151" s="58" t="s">
        <v>849</v>
      </c>
      <c r="C151" s="58" t="s">
        <v>33</v>
      </c>
      <c r="D151" s="58">
        <v>22</v>
      </c>
      <c r="E151" s="58">
        <v>30</v>
      </c>
      <c r="F151" s="58" t="s">
        <v>56</v>
      </c>
      <c r="G151" s="59">
        <v>3000</v>
      </c>
      <c r="H151" s="60"/>
    </row>
    <row r="152" s="53" customFormat="1" ht="51" customHeight="1" spans="1:8">
      <c r="A152" s="58">
        <f>SUBTOTAL(103,B$3:B152)</f>
        <v>150</v>
      </c>
      <c r="B152" s="58" t="s">
        <v>850</v>
      </c>
      <c r="C152" s="58" t="s">
        <v>33</v>
      </c>
      <c r="D152" s="58">
        <v>25.1</v>
      </c>
      <c r="E152" s="58">
        <v>32</v>
      </c>
      <c r="F152" s="58" t="s">
        <v>56</v>
      </c>
      <c r="G152" s="59">
        <v>3000</v>
      </c>
      <c r="H152" s="60"/>
    </row>
    <row r="153" s="53" customFormat="1" ht="51" customHeight="1" spans="1:8">
      <c r="A153" s="58">
        <f>SUBTOTAL(103,B$3:B153)</f>
        <v>151</v>
      </c>
      <c r="B153" s="58" t="s">
        <v>851</v>
      </c>
      <c r="C153" s="58" t="s">
        <v>33</v>
      </c>
      <c r="D153" s="58">
        <v>20</v>
      </c>
      <c r="E153" s="58">
        <v>24</v>
      </c>
      <c r="F153" s="58" t="s">
        <v>56</v>
      </c>
      <c r="G153" s="59">
        <v>3000</v>
      </c>
      <c r="H153" s="60"/>
    </row>
    <row r="154" s="53" customFormat="1" ht="51" customHeight="1" spans="1:8">
      <c r="A154" s="58">
        <f>SUBTOTAL(103,B$3:B154)</f>
        <v>152</v>
      </c>
      <c r="B154" s="58" t="s">
        <v>852</v>
      </c>
      <c r="C154" s="58" t="s">
        <v>33</v>
      </c>
      <c r="D154" s="58">
        <v>26</v>
      </c>
      <c r="E154" s="58" t="s">
        <v>853</v>
      </c>
      <c r="F154" s="58" t="s">
        <v>56</v>
      </c>
      <c r="G154" s="59">
        <v>4350</v>
      </c>
      <c r="H154" s="60"/>
    </row>
    <row r="155" s="53" customFormat="1" ht="51" customHeight="1" spans="1:8">
      <c r="A155" s="58">
        <f>SUBTOTAL(103,B$3:B155)</f>
        <v>153</v>
      </c>
      <c r="B155" s="58" t="s">
        <v>854</v>
      </c>
      <c r="C155" s="58" t="s">
        <v>33</v>
      </c>
      <c r="D155" s="58">
        <v>20</v>
      </c>
      <c r="E155" s="58">
        <v>48</v>
      </c>
      <c r="F155" s="58" t="s">
        <v>56</v>
      </c>
      <c r="G155" s="59">
        <v>3240</v>
      </c>
      <c r="H155" s="60"/>
    </row>
    <row r="156" s="53" customFormat="1" ht="51" customHeight="1" spans="1:8">
      <c r="A156" s="58">
        <f>SUBTOTAL(103,B$3:B156)</f>
        <v>154</v>
      </c>
      <c r="B156" s="58" t="s">
        <v>855</v>
      </c>
      <c r="C156" s="58" t="s">
        <v>33</v>
      </c>
      <c r="D156" s="58">
        <v>60</v>
      </c>
      <c r="E156" s="58">
        <v>35.5</v>
      </c>
      <c r="F156" s="58" t="s">
        <v>56</v>
      </c>
      <c r="G156" s="59">
        <v>3900</v>
      </c>
      <c r="H156" s="60"/>
    </row>
    <row r="157" ht="29" customHeight="1" spans="1:8">
      <c r="A157" s="65" t="s">
        <v>252</v>
      </c>
      <c r="B157" s="66"/>
      <c r="C157" s="66"/>
      <c r="D157" s="66"/>
      <c r="E157" s="66"/>
      <c r="F157" s="67"/>
      <c r="G157" s="59">
        <v>1987238</v>
      </c>
      <c r="H157" s="60"/>
    </row>
    <row r="158" spans="7:7">
      <c r="G158" s="68"/>
    </row>
  </sheetData>
  <mergeCells count="2">
    <mergeCell ref="A1:H1"/>
    <mergeCell ref="A157:F157"/>
  </mergeCells>
  <conditionalFormatting sqref="B112">
    <cfRule type="duplicateValues" dxfId="2" priority="19"/>
  </conditionalFormatting>
  <conditionalFormatting sqref="B113">
    <cfRule type="duplicateValues" dxfId="2" priority="18"/>
  </conditionalFormatting>
  <conditionalFormatting sqref="B114">
    <cfRule type="duplicateValues" dxfId="2" priority="17"/>
  </conditionalFormatting>
  <conditionalFormatting sqref="B115">
    <cfRule type="duplicateValues" dxfId="2" priority="16"/>
  </conditionalFormatting>
  <conditionalFormatting sqref="B116">
    <cfRule type="duplicateValues" dxfId="2" priority="15"/>
  </conditionalFormatting>
  <conditionalFormatting sqref="B117">
    <cfRule type="duplicateValues" dxfId="2" priority="14"/>
  </conditionalFormatting>
  <conditionalFormatting sqref="B118">
    <cfRule type="duplicateValues" dxfId="2" priority="13"/>
  </conditionalFormatting>
  <conditionalFormatting sqref="B119">
    <cfRule type="duplicateValues" dxfId="2" priority="12"/>
  </conditionalFormatting>
  <conditionalFormatting sqref="B120">
    <cfRule type="duplicateValues" dxfId="2" priority="10"/>
  </conditionalFormatting>
  <conditionalFormatting sqref="B121">
    <cfRule type="duplicateValues" dxfId="2" priority="9"/>
  </conditionalFormatting>
  <conditionalFormatting sqref="B122">
    <cfRule type="duplicateValues" dxfId="2" priority="8"/>
  </conditionalFormatting>
  <conditionalFormatting sqref="B124">
    <cfRule type="duplicateValues" dxfId="2" priority="7"/>
  </conditionalFormatting>
  <conditionalFormatting sqref="B133">
    <cfRule type="duplicateValues" dxfId="2" priority="2"/>
  </conditionalFormatting>
  <conditionalFormatting sqref="B135">
    <cfRule type="duplicateValues" dxfId="2" priority="1"/>
  </conditionalFormatting>
  <conditionalFormatting sqref="B156">
    <cfRule type="duplicateValues" dxfId="2" priority="11"/>
  </conditionalFormatting>
  <conditionalFormatting sqref="B125:B130">
    <cfRule type="duplicateValues" dxfId="2" priority="6"/>
  </conditionalFormatting>
  <conditionalFormatting sqref="B131:B132">
    <cfRule type="duplicateValues" dxfId="2" priority="3"/>
  </conditionalFormatting>
  <conditionalFormatting sqref="D127:D130">
    <cfRule type="duplicateValues" dxfId="0" priority="5" stopIfTrue="1"/>
    <cfRule type="duplicateValues" dxfId="1" priority="4"/>
  </conditionalFormatting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opLeftCell="A52" workbookViewId="0">
      <selection activeCell="Q73" sqref="Q73:Q74"/>
    </sheetView>
  </sheetViews>
  <sheetFormatPr defaultColWidth="9" defaultRowHeight="14.4"/>
  <cols>
    <col min="1" max="1" width="4.87962962962963" style="27" customWidth="1"/>
    <col min="2" max="2" width="30.3796296296296" style="28" customWidth="1"/>
    <col min="3" max="3" width="17.25" style="28" customWidth="1"/>
    <col min="4" max="4" width="7.12962962962963" style="28" customWidth="1"/>
    <col min="5" max="5" width="6.75" style="28" customWidth="1"/>
    <col min="6" max="6" width="8.75" style="27" customWidth="1"/>
    <col min="7" max="7" width="11.1296296296296" style="28" customWidth="1"/>
    <col min="8" max="8" width="11.5" style="27" customWidth="1"/>
    <col min="9" max="9" width="7.5" style="27" customWidth="1"/>
    <col min="10" max="10" width="11.25" style="27" customWidth="1"/>
    <col min="11" max="11" width="7" style="27" customWidth="1"/>
    <col min="12" max="16384" width="9" style="27"/>
  </cols>
  <sheetData>
    <row r="1" ht="47.1" customHeight="1" spans="1:11">
      <c r="A1" s="29" t="s">
        <v>856</v>
      </c>
      <c r="B1" s="30"/>
      <c r="C1" s="30"/>
      <c r="D1" s="29"/>
      <c r="E1" s="29"/>
      <c r="F1" s="29"/>
      <c r="G1" s="30"/>
      <c r="H1" s="29"/>
      <c r="I1" s="29"/>
      <c r="J1" s="29"/>
      <c r="K1" s="29"/>
    </row>
    <row r="2" ht="47.1" customHeight="1" spans="1:11">
      <c r="A2" s="31" t="s">
        <v>1</v>
      </c>
      <c r="B2" s="32" t="s">
        <v>857</v>
      </c>
      <c r="C2" s="33" t="s">
        <v>858</v>
      </c>
      <c r="D2" s="33" t="s">
        <v>859</v>
      </c>
      <c r="E2" s="33" t="s">
        <v>860</v>
      </c>
      <c r="F2" s="33"/>
      <c r="G2" s="33"/>
      <c r="H2" s="34" t="s">
        <v>861</v>
      </c>
      <c r="I2" s="34"/>
      <c r="J2" s="34"/>
      <c r="K2" s="45"/>
    </row>
    <row r="3" ht="38.1" customHeight="1" spans="1:11">
      <c r="A3" s="35"/>
      <c r="B3" s="36"/>
      <c r="C3" s="33"/>
      <c r="D3" s="33"/>
      <c r="E3" s="33" t="s">
        <v>862</v>
      </c>
      <c r="F3" s="33" t="s">
        <v>863</v>
      </c>
      <c r="G3" s="33" t="s">
        <v>864</v>
      </c>
      <c r="H3" s="34" t="s">
        <v>865</v>
      </c>
      <c r="I3" s="33" t="s">
        <v>862</v>
      </c>
      <c r="J3" s="33" t="s">
        <v>863</v>
      </c>
      <c r="K3" s="34" t="s">
        <v>8</v>
      </c>
    </row>
    <row r="4" s="26" customFormat="1" ht="18.95" customHeight="1" spans="1:11">
      <c r="A4" s="37">
        <v>1</v>
      </c>
      <c r="B4" s="38" t="s">
        <v>866</v>
      </c>
      <c r="C4" s="38" t="s">
        <v>867</v>
      </c>
      <c r="D4" s="37" t="s">
        <v>868</v>
      </c>
      <c r="E4" s="37"/>
      <c r="F4" s="37"/>
      <c r="G4" s="38"/>
      <c r="H4" s="37" t="s">
        <v>869</v>
      </c>
      <c r="I4" s="37">
        <v>323</v>
      </c>
      <c r="J4" s="37" t="s">
        <v>870</v>
      </c>
      <c r="K4" s="37"/>
    </row>
    <row r="5" s="26" customFormat="1" ht="15.6" spans="1:11">
      <c r="A5" s="37">
        <v>2</v>
      </c>
      <c r="B5" s="39" t="s">
        <v>871</v>
      </c>
      <c r="C5" s="39" t="s">
        <v>872</v>
      </c>
      <c r="D5" s="37" t="s">
        <v>868</v>
      </c>
      <c r="E5" s="37"/>
      <c r="F5" s="37"/>
      <c r="G5" s="38"/>
      <c r="H5" s="37" t="s">
        <v>869</v>
      </c>
      <c r="I5" s="37">
        <v>120</v>
      </c>
      <c r="J5" s="37" t="s">
        <v>873</v>
      </c>
      <c r="K5" s="37"/>
    </row>
    <row r="6" s="26" customFormat="1" ht="18" customHeight="1" spans="1:11">
      <c r="A6" s="37">
        <v>3</v>
      </c>
      <c r="B6" s="39" t="s">
        <v>874</v>
      </c>
      <c r="C6" s="39" t="s">
        <v>875</v>
      </c>
      <c r="D6" s="37" t="s">
        <v>868</v>
      </c>
      <c r="E6" s="37"/>
      <c r="F6" s="37"/>
      <c r="G6" s="38"/>
      <c r="H6" s="37" t="s">
        <v>869</v>
      </c>
      <c r="I6" s="37">
        <v>630</v>
      </c>
      <c r="J6" s="37" t="s">
        <v>876</v>
      </c>
      <c r="K6" s="37"/>
    </row>
    <row r="7" s="26" customFormat="1" ht="18.95" customHeight="1" spans="1:11">
      <c r="A7" s="37">
        <v>4</v>
      </c>
      <c r="B7" s="39" t="s">
        <v>877</v>
      </c>
      <c r="C7" s="39" t="s">
        <v>878</v>
      </c>
      <c r="D7" s="38" t="s">
        <v>868</v>
      </c>
      <c r="E7" s="38"/>
      <c r="F7" s="37"/>
      <c r="G7" s="38"/>
      <c r="H7" s="37" t="s">
        <v>869</v>
      </c>
      <c r="I7" s="37">
        <v>100</v>
      </c>
      <c r="J7" s="37">
        <v>5</v>
      </c>
      <c r="K7" s="37"/>
    </row>
    <row r="8" s="26" customFormat="1" ht="18.95" customHeight="1" spans="1:11">
      <c r="A8" s="37">
        <v>5</v>
      </c>
      <c r="B8" s="39" t="s">
        <v>879</v>
      </c>
      <c r="C8" s="39" t="s">
        <v>880</v>
      </c>
      <c r="D8" s="38" t="s">
        <v>868</v>
      </c>
      <c r="E8" s="38"/>
      <c r="F8" s="37"/>
      <c r="G8" s="38"/>
      <c r="H8" s="37" t="s">
        <v>869</v>
      </c>
      <c r="I8" s="37">
        <v>294</v>
      </c>
      <c r="J8" s="37" t="s">
        <v>881</v>
      </c>
      <c r="K8" s="37"/>
    </row>
    <row r="9" s="26" customFormat="1" ht="18.95" customHeight="1" spans="1:11">
      <c r="A9" s="37">
        <v>6</v>
      </c>
      <c r="B9" s="39" t="s">
        <v>882</v>
      </c>
      <c r="C9" s="39" t="s">
        <v>883</v>
      </c>
      <c r="D9" s="38" t="s">
        <v>868</v>
      </c>
      <c r="E9" s="38"/>
      <c r="F9" s="37"/>
      <c r="G9" s="38"/>
      <c r="H9" s="37" t="s">
        <v>869</v>
      </c>
      <c r="I9" s="37">
        <v>60</v>
      </c>
      <c r="J9" s="46" t="s">
        <v>884</v>
      </c>
      <c r="K9" s="37"/>
    </row>
    <row r="10" s="26" customFormat="1" ht="18.95" customHeight="1" spans="1:11">
      <c r="A10" s="37">
        <v>7</v>
      </c>
      <c r="B10" s="39" t="s">
        <v>885</v>
      </c>
      <c r="C10" s="39" t="s">
        <v>886</v>
      </c>
      <c r="D10" s="38" t="s">
        <v>868</v>
      </c>
      <c r="E10" s="38">
        <v>200</v>
      </c>
      <c r="F10" s="37" t="s">
        <v>887</v>
      </c>
      <c r="G10" s="38" t="s">
        <v>888</v>
      </c>
      <c r="H10" s="37" t="s">
        <v>869</v>
      </c>
      <c r="I10" s="37">
        <v>200</v>
      </c>
      <c r="J10" s="46" t="s">
        <v>889</v>
      </c>
      <c r="K10" s="37"/>
    </row>
    <row r="11" s="26" customFormat="1" ht="18.95" customHeight="1" spans="1:11">
      <c r="A11" s="37">
        <v>8</v>
      </c>
      <c r="B11" s="39" t="s">
        <v>890</v>
      </c>
      <c r="C11" s="39" t="s">
        <v>891</v>
      </c>
      <c r="D11" s="38" t="s">
        <v>868</v>
      </c>
      <c r="E11" s="38"/>
      <c r="F11" s="37"/>
      <c r="G11" s="38"/>
      <c r="H11" s="37" t="s">
        <v>869</v>
      </c>
      <c r="I11" s="37">
        <v>200</v>
      </c>
      <c r="J11" s="46" t="s">
        <v>892</v>
      </c>
      <c r="K11" s="37"/>
    </row>
    <row r="12" s="26" customFormat="1" ht="15.6" spans="1:11">
      <c r="A12" s="37">
        <v>9</v>
      </c>
      <c r="B12" s="39" t="s">
        <v>893</v>
      </c>
      <c r="C12" s="39" t="s">
        <v>894</v>
      </c>
      <c r="D12" s="38" t="s">
        <v>868</v>
      </c>
      <c r="E12" s="38"/>
      <c r="F12" s="37"/>
      <c r="G12" s="38"/>
      <c r="H12" s="37" t="s">
        <v>869</v>
      </c>
      <c r="I12" s="37">
        <v>50</v>
      </c>
      <c r="J12" s="46" t="s">
        <v>895</v>
      </c>
      <c r="K12" s="37"/>
    </row>
    <row r="13" s="26" customFormat="1" ht="15.6" spans="1:11">
      <c r="A13" s="37">
        <v>10</v>
      </c>
      <c r="B13" s="39" t="s">
        <v>896</v>
      </c>
      <c r="C13" s="39" t="s">
        <v>897</v>
      </c>
      <c r="D13" s="38" t="s">
        <v>868</v>
      </c>
      <c r="E13" s="38"/>
      <c r="F13" s="37"/>
      <c r="G13" s="38"/>
      <c r="H13" s="37" t="s">
        <v>869</v>
      </c>
      <c r="I13" s="37">
        <v>40</v>
      </c>
      <c r="J13" s="47" t="s">
        <v>898</v>
      </c>
      <c r="K13" s="37"/>
    </row>
    <row r="14" s="26" customFormat="1" ht="31.2" spans="1:11">
      <c r="A14" s="37">
        <v>11</v>
      </c>
      <c r="B14" s="38" t="s">
        <v>899</v>
      </c>
      <c r="C14" s="38" t="s">
        <v>900</v>
      </c>
      <c r="D14" s="37" t="s">
        <v>868</v>
      </c>
      <c r="E14" s="38"/>
      <c r="F14" s="37"/>
      <c r="G14" s="38"/>
      <c r="H14" s="40" t="s">
        <v>869</v>
      </c>
      <c r="I14" s="37">
        <v>280</v>
      </c>
      <c r="J14" s="37" t="s">
        <v>901</v>
      </c>
      <c r="K14" s="37"/>
    </row>
    <row r="15" s="26" customFormat="1" ht="15.6" spans="1:11">
      <c r="A15" s="37">
        <v>12</v>
      </c>
      <c r="B15" s="38" t="s">
        <v>902</v>
      </c>
      <c r="C15" s="39" t="s">
        <v>903</v>
      </c>
      <c r="D15" s="37" t="s">
        <v>868</v>
      </c>
      <c r="E15" s="38"/>
      <c r="F15" s="37"/>
      <c r="G15" s="38"/>
      <c r="H15" s="41"/>
      <c r="I15" s="37">
        <v>200</v>
      </c>
      <c r="J15" s="46" t="s">
        <v>904</v>
      </c>
      <c r="K15" s="37"/>
    </row>
    <row r="16" s="26" customFormat="1" ht="31.2" spans="1:11">
      <c r="A16" s="37">
        <v>13</v>
      </c>
      <c r="B16" s="39" t="s">
        <v>905</v>
      </c>
      <c r="C16" s="39" t="s">
        <v>906</v>
      </c>
      <c r="D16" s="37" t="s">
        <v>868</v>
      </c>
      <c r="E16" s="38"/>
      <c r="F16" s="37"/>
      <c r="G16" s="38"/>
      <c r="H16" s="37" t="s">
        <v>869</v>
      </c>
      <c r="I16" s="37">
        <v>351</v>
      </c>
      <c r="J16" s="40" t="s">
        <v>907</v>
      </c>
      <c r="K16" s="37"/>
    </row>
    <row r="17" s="26" customFormat="1" ht="15.6" spans="1:11">
      <c r="A17" s="37">
        <v>14</v>
      </c>
      <c r="B17" s="38" t="s">
        <v>908</v>
      </c>
      <c r="C17" s="39" t="s">
        <v>909</v>
      </c>
      <c r="D17" s="37" t="s">
        <v>868</v>
      </c>
      <c r="E17" s="38"/>
      <c r="F17" s="37"/>
      <c r="G17" s="38"/>
      <c r="H17" s="37" t="s">
        <v>869</v>
      </c>
      <c r="I17" s="37">
        <v>35</v>
      </c>
      <c r="J17" s="40">
        <v>4</v>
      </c>
      <c r="K17" s="37"/>
    </row>
    <row r="18" s="26" customFormat="1" ht="15.6" spans="1:11">
      <c r="A18" s="37">
        <v>15</v>
      </c>
      <c r="B18" s="38" t="s">
        <v>910</v>
      </c>
      <c r="C18" s="39" t="s">
        <v>911</v>
      </c>
      <c r="D18" s="37" t="s">
        <v>868</v>
      </c>
      <c r="E18" s="38"/>
      <c r="F18" s="37"/>
      <c r="G18" s="38"/>
      <c r="H18" s="37" t="s">
        <v>869</v>
      </c>
      <c r="I18" s="46" t="s">
        <v>912</v>
      </c>
      <c r="J18" s="46" t="s">
        <v>895</v>
      </c>
      <c r="K18" s="37"/>
    </row>
    <row r="19" s="26" customFormat="1" ht="15.6" spans="1:11">
      <c r="A19" s="37">
        <v>16</v>
      </c>
      <c r="B19" s="38" t="s">
        <v>910</v>
      </c>
      <c r="C19" s="39" t="s">
        <v>913</v>
      </c>
      <c r="D19" s="37" t="s">
        <v>868</v>
      </c>
      <c r="E19" s="38"/>
      <c r="F19" s="37"/>
      <c r="G19" s="38"/>
      <c r="H19" s="37" t="s">
        <v>869</v>
      </c>
      <c r="I19" s="46" t="s">
        <v>912</v>
      </c>
      <c r="J19" s="46" t="s">
        <v>914</v>
      </c>
      <c r="K19" s="37"/>
    </row>
    <row r="20" s="26" customFormat="1" ht="15.6" spans="1:11">
      <c r="A20" s="37">
        <v>17</v>
      </c>
      <c r="B20" s="38" t="s">
        <v>910</v>
      </c>
      <c r="C20" s="39" t="s">
        <v>915</v>
      </c>
      <c r="D20" s="37" t="s">
        <v>868</v>
      </c>
      <c r="E20" s="38"/>
      <c r="F20" s="37"/>
      <c r="G20" s="38"/>
      <c r="H20" s="37" t="s">
        <v>869</v>
      </c>
      <c r="I20" s="46" t="s">
        <v>916</v>
      </c>
      <c r="J20" s="46" t="s">
        <v>917</v>
      </c>
      <c r="K20" s="37"/>
    </row>
    <row r="21" s="26" customFormat="1" ht="31.2" spans="1:11">
      <c r="A21" s="37">
        <v>18</v>
      </c>
      <c r="B21" s="38" t="s">
        <v>918</v>
      </c>
      <c r="C21" s="39" t="s">
        <v>919</v>
      </c>
      <c r="D21" s="37" t="s">
        <v>868</v>
      </c>
      <c r="E21" s="38"/>
      <c r="F21" s="37"/>
      <c r="G21" s="38"/>
      <c r="H21" s="37" t="s">
        <v>869</v>
      </c>
      <c r="I21" s="37">
        <v>30</v>
      </c>
      <c r="J21" s="40">
        <v>4</v>
      </c>
      <c r="K21" s="37"/>
    </row>
    <row r="22" s="26" customFormat="1" ht="15.6" spans="1:11">
      <c r="A22" s="37">
        <v>19</v>
      </c>
      <c r="B22" s="38" t="s">
        <v>920</v>
      </c>
      <c r="C22" s="39" t="s">
        <v>921</v>
      </c>
      <c r="D22" s="37" t="s">
        <v>868</v>
      </c>
      <c r="E22" s="38"/>
      <c r="F22" s="37"/>
      <c r="G22" s="38"/>
      <c r="H22" s="37" t="s">
        <v>869</v>
      </c>
      <c r="I22" s="37">
        <v>40</v>
      </c>
      <c r="J22" s="40">
        <v>6</v>
      </c>
      <c r="K22" s="37"/>
    </row>
    <row r="23" s="26" customFormat="1" ht="31.2" spans="1:11">
      <c r="A23" s="37">
        <v>20</v>
      </c>
      <c r="B23" s="38" t="s">
        <v>922</v>
      </c>
      <c r="C23" s="39" t="s">
        <v>923</v>
      </c>
      <c r="D23" s="37" t="s">
        <v>868</v>
      </c>
      <c r="E23" s="38"/>
      <c r="F23" s="37"/>
      <c r="G23" s="38"/>
      <c r="H23" s="37" t="s">
        <v>869</v>
      </c>
      <c r="I23" s="37">
        <v>80</v>
      </c>
      <c r="J23" s="40">
        <v>7</v>
      </c>
      <c r="K23" s="37"/>
    </row>
    <row r="24" s="26" customFormat="1" ht="15.6" spans="1:11">
      <c r="A24" s="37">
        <v>21</v>
      </c>
      <c r="B24" s="38" t="s">
        <v>924</v>
      </c>
      <c r="C24" s="39" t="s">
        <v>925</v>
      </c>
      <c r="D24" s="37" t="s">
        <v>868</v>
      </c>
      <c r="E24" s="38"/>
      <c r="F24" s="37"/>
      <c r="G24" s="38"/>
      <c r="H24" s="37" t="s">
        <v>869</v>
      </c>
      <c r="I24" s="37">
        <v>60</v>
      </c>
      <c r="J24" s="47" t="s">
        <v>926</v>
      </c>
      <c r="K24" s="37"/>
    </row>
    <row r="25" s="26" customFormat="1" ht="15.6" spans="1:11">
      <c r="A25" s="37">
        <v>22</v>
      </c>
      <c r="B25" s="38" t="s">
        <v>927</v>
      </c>
      <c r="C25" s="39" t="s">
        <v>928</v>
      </c>
      <c r="D25" s="37" t="s">
        <v>868</v>
      </c>
      <c r="E25" s="38"/>
      <c r="F25" s="37"/>
      <c r="G25" s="38"/>
      <c r="H25" s="37" t="s">
        <v>869</v>
      </c>
      <c r="I25" s="37">
        <v>60</v>
      </c>
      <c r="J25" s="40" t="s">
        <v>929</v>
      </c>
      <c r="K25" s="37"/>
    </row>
    <row r="26" s="26" customFormat="1" ht="31.2" spans="1:11">
      <c r="A26" s="37">
        <v>23</v>
      </c>
      <c r="B26" s="38" t="s">
        <v>930</v>
      </c>
      <c r="C26" s="39" t="s">
        <v>931</v>
      </c>
      <c r="D26" s="37" t="s">
        <v>868</v>
      </c>
      <c r="E26" s="38"/>
      <c r="F26" s="37"/>
      <c r="G26" s="38"/>
      <c r="H26" s="37" t="s">
        <v>869</v>
      </c>
      <c r="I26" s="37">
        <v>120</v>
      </c>
      <c r="J26" s="40" t="s">
        <v>932</v>
      </c>
      <c r="K26" s="37"/>
    </row>
    <row r="27" s="26" customFormat="1" ht="46.8" spans="1:11">
      <c r="A27" s="37">
        <v>24</v>
      </c>
      <c r="B27" s="38" t="s">
        <v>933</v>
      </c>
      <c r="C27" s="39" t="s">
        <v>934</v>
      </c>
      <c r="D27" s="37" t="s">
        <v>868</v>
      </c>
      <c r="E27" s="38"/>
      <c r="F27" s="37"/>
      <c r="G27" s="38"/>
      <c r="H27" s="37" t="s">
        <v>869</v>
      </c>
      <c r="I27" s="37">
        <v>200</v>
      </c>
      <c r="J27" s="40" t="s">
        <v>935</v>
      </c>
      <c r="K27" s="37"/>
    </row>
    <row r="28" s="26" customFormat="1" ht="31.2" spans="1:11">
      <c r="A28" s="37">
        <v>25</v>
      </c>
      <c r="B28" s="38" t="s">
        <v>936</v>
      </c>
      <c r="C28" s="39" t="s">
        <v>937</v>
      </c>
      <c r="D28" s="37" t="s">
        <v>868</v>
      </c>
      <c r="E28" s="38">
        <v>140</v>
      </c>
      <c r="F28" s="37">
        <v>8</v>
      </c>
      <c r="G28" s="38" t="s">
        <v>938</v>
      </c>
      <c r="H28" s="37" t="s">
        <v>869</v>
      </c>
      <c r="I28" s="37">
        <v>205</v>
      </c>
      <c r="J28" s="40" t="s">
        <v>935</v>
      </c>
      <c r="K28" s="37"/>
    </row>
    <row r="29" s="26" customFormat="1" ht="15.6" spans="1:11">
      <c r="A29" s="37">
        <v>26</v>
      </c>
      <c r="B29" s="38" t="s">
        <v>939</v>
      </c>
      <c r="C29" s="39" t="s">
        <v>940</v>
      </c>
      <c r="D29" s="37" t="s">
        <v>868</v>
      </c>
      <c r="E29" s="38"/>
      <c r="F29" s="37"/>
      <c r="G29" s="38"/>
      <c r="H29" s="37" t="s">
        <v>869</v>
      </c>
      <c r="I29" s="37">
        <v>50</v>
      </c>
      <c r="J29" s="40" t="s">
        <v>892</v>
      </c>
      <c r="K29" s="37"/>
    </row>
    <row r="30" s="26" customFormat="1" ht="15.6" spans="1:11">
      <c r="A30" s="37">
        <v>27</v>
      </c>
      <c r="B30" s="38" t="s">
        <v>941</v>
      </c>
      <c r="C30" s="39" t="s">
        <v>942</v>
      </c>
      <c r="D30" s="37" t="s">
        <v>943</v>
      </c>
      <c r="E30" s="38"/>
      <c r="F30" s="37"/>
      <c r="G30" s="38"/>
      <c r="H30" s="37" t="s">
        <v>869</v>
      </c>
      <c r="I30" s="37">
        <v>80</v>
      </c>
      <c r="J30" s="40" t="s">
        <v>876</v>
      </c>
      <c r="K30" s="37"/>
    </row>
    <row r="31" s="26" customFormat="1" ht="31.2" spans="1:11">
      <c r="A31" s="37">
        <v>28</v>
      </c>
      <c r="B31" s="38" t="s">
        <v>944</v>
      </c>
      <c r="C31" s="39" t="s">
        <v>945</v>
      </c>
      <c r="D31" s="38" t="s">
        <v>946</v>
      </c>
      <c r="E31" s="38"/>
      <c r="F31" s="37"/>
      <c r="G31" s="38"/>
      <c r="H31" s="37" t="s">
        <v>869</v>
      </c>
      <c r="I31" s="37">
        <v>280</v>
      </c>
      <c r="J31" s="40" t="s">
        <v>947</v>
      </c>
      <c r="K31" s="37"/>
    </row>
    <row r="32" s="26" customFormat="1" ht="17.1" customHeight="1" spans="1:11">
      <c r="A32" s="37">
        <v>29</v>
      </c>
      <c r="B32" s="38" t="s">
        <v>948</v>
      </c>
      <c r="C32" s="38" t="s">
        <v>949</v>
      </c>
      <c r="D32" s="38" t="s">
        <v>946</v>
      </c>
      <c r="E32" s="38"/>
      <c r="F32" s="37"/>
      <c r="G32" s="38"/>
      <c r="H32" s="37" t="s">
        <v>869</v>
      </c>
      <c r="I32" s="37">
        <v>237</v>
      </c>
      <c r="J32" s="37" t="s">
        <v>950</v>
      </c>
      <c r="K32" s="37"/>
    </row>
    <row r="33" s="26" customFormat="1" ht="18.95" customHeight="1" spans="1:11">
      <c r="A33" s="37">
        <v>30</v>
      </c>
      <c r="B33" s="38" t="s">
        <v>951</v>
      </c>
      <c r="C33" s="38" t="s">
        <v>952</v>
      </c>
      <c r="D33" s="37" t="s">
        <v>946</v>
      </c>
      <c r="E33" s="37"/>
      <c r="F33" s="37"/>
      <c r="G33" s="38"/>
      <c r="H33" s="37" t="s">
        <v>869</v>
      </c>
      <c r="I33" s="37">
        <v>50</v>
      </c>
      <c r="J33" s="37">
        <v>2</v>
      </c>
      <c r="K33" s="37"/>
    </row>
    <row r="34" s="26" customFormat="1" ht="18.95" customHeight="1" spans="1:11">
      <c r="A34" s="37">
        <v>31</v>
      </c>
      <c r="B34" s="38" t="s">
        <v>953</v>
      </c>
      <c r="C34" s="38" t="s">
        <v>954</v>
      </c>
      <c r="D34" s="38" t="s">
        <v>946</v>
      </c>
      <c r="E34" s="38"/>
      <c r="F34" s="37"/>
      <c r="G34" s="38"/>
      <c r="H34" s="37" t="s">
        <v>869</v>
      </c>
      <c r="I34" s="37">
        <v>77</v>
      </c>
      <c r="J34" s="37" t="s">
        <v>955</v>
      </c>
      <c r="K34" s="37"/>
    </row>
    <row r="35" s="26" customFormat="1" ht="21" customHeight="1" spans="1:11">
      <c r="A35" s="37">
        <v>32</v>
      </c>
      <c r="B35" s="38" t="s">
        <v>956</v>
      </c>
      <c r="C35" s="38" t="s">
        <v>957</v>
      </c>
      <c r="D35" s="38" t="s">
        <v>946</v>
      </c>
      <c r="E35" s="38"/>
      <c r="F35" s="37"/>
      <c r="G35" s="38"/>
      <c r="H35" s="37" t="s">
        <v>869</v>
      </c>
      <c r="I35" s="37">
        <v>70</v>
      </c>
      <c r="J35" s="37" t="s">
        <v>958</v>
      </c>
      <c r="K35" s="37"/>
    </row>
    <row r="36" s="26" customFormat="1" ht="21" customHeight="1" spans="1:11">
      <c r="A36" s="37">
        <v>33</v>
      </c>
      <c r="B36" s="38" t="s">
        <v>959</v>
      </c>
      <c r="C36" s="38" t="s">
        <v>960</v>
      </c>
      <c r="D36" s="38" t="s">
        <v>946</v>
      </c>
      <c r="E36" s="38"/>
      <c r="F36" s="37"/>
      <c r="G36" s="38"/>
      <c r="H36" s="37" t="s">
        <v>869</v>
      </c>
      <c r="I36" s="37">
        <v>50</v>
      </c>
      <c r="J36" s="37" t="s">
        <v>907</v>
      </c>
      <c r="K36" s="37"/>
    </row>
    <row r="37" s="26" customFormat="1" ht="21" customHeight="1" spans="1:11">
      <c r="A37" s="37">
        <v>34</v>
      </c>
      <c r="B37" s="39" t="s">
        <v>961</v>
      </c>
      <c r="C37" s="39" t="s">
        <v>962</v>
      </c>
      <c r="D37" s="38" t="s">
        <v>946</v>
      </c>
      <c r="E37" s="38"/>
      <c r="F37" s="37"/>
      <c r="G37" s="38"/>
      <c r="H37" s="37" t="s">
        <v>869</v>
      </c>
      <c r="I37" s="37">
        <v>100</v>
      </c>
      <c r="J37" s="37" t="s">
        <v>963</v>
      </c>
      <c r="K37" s="37"/>
    </row>
    <row r="38" s="26" customFormat="1" ht="18" customHeight="1" spans="1:11">
      <c r="A38" s="37">
        <v>35</v>
      </c>
      <c r="B38" s="39" t="s">
        <v>964</v>
      </c>
      <c r="C38" s="39" t="s">
        <v>965</v>
      </c>
      <c r="D38" s="39" t="s">
        <v>966</v>
      </c>
      <c r="E38" s="38"/>
      <c r="F38" s="37"/>
      <c r="G38" s="38"/>
      <c r="H38" s="37" t="s">
        <v>869</v>
      </c>
      <c r="I38" s="37">
        <v>295</v>
      </c>
      <c r="J38" s="37" t="s">
        <v>967</v>
      </c>
      <c r="K38" s="37"/>
    </row>
    <row r="39" s="26" customFormat="1" ht="17.1" customHeight="1" spans="1:11">
      <c r="A39" s="37">
        <v>36</v>
      </c>
      <c r="B39" s="42"/>
      <c r="C39" s="42"/>
      <c r="D39" s="42"/>
      <c r="E39" s="38"/>
      <c r="F39" s="37"/>
      <c r="G39" s="38"/>
      <c r="H39" s="37" t="s">
        <v>968</v>
      </c>
      <c r="I39" s="37">
        <v>50.829</v>
      </c>
      <c r="J39" s="37" t="s">
        <v>969</v>
      </c>
      <c r="K39" s="37"/>
    </row>
    <row r="40" s="26" customFormat="1" ht="31.2" spans="1:11">
      <c r="A40" s="37">
        <v>37</v>
      </c>
      <c r="B40" s="39" t="s">
        <v>970</v>
      </c>
      <c r="C40" s="39" t="s">
        <v>971</v>
      </c>
      <c r="D40" s="39" t="s">
        <v>966</v>
      </c>
      <c r="E40" s="38"/>
      <c r="F40" s="37"/>
      <c r="G40" s="38"/>
      <c r="H40" s="37" t="s">
        <v>869</v>
      </c>
      <c r="I40" s="37">
        <v>1054.6</v>
      </c>
      <c r="J40" s="40" t="s">
        <v>972</v>
      </c>
      <c r="K40" s="37"/>
    </row>
    <row r="41" s="26" customFormat="1" ht="49" customHeight="1" spans="1:11">
      <c r="A41" s="37">
        <v>38</v>
      </c>
      <c r="B41" s="39" t="s">
        <v>973</v>
      </c>
      <c r="C41" s="39" t="s">
        <v>974</v>
      </c>
      <c r="D41" s="39" t="s">
        <v>966</v>
      </c>
      <c r="E41" s="40">
        <v>362</v>
      </c>
      <c r="F41" s="40" t="s">
        <v>975</v>
      </c>
      <c r="G41" s="39" t="s">
        <v>976</v>
      </c>
      <c r="H41" s="40" t="s">
        <v>869</v>
      </c>
      <c r="I41" s="40">
        <v>4390</v>
      </c>
      <c r="J41" s="40" t="s">
        <v>977</v>
      </c>
      <c r="K41" s="40"/>
    </row>
    <row r="42" s="26" customFormat="1" ht="36" customHeight="1" spans="1:11">
      <c r="A42" s="37">
        <v>39</v>
      </c>
      <c r="B42" s="38" t="s">
        <v>978</v>
      </c>
      <c r="C42" s="38" t="s">
        <v>979</v>
      </c>
      <c r="D42" s="37" t="s">
        <v>966</v>
      </c>
      <c r="E42" s="37"/>
      <c r="F42" s="37"/>
      <c r="G42" s="38"/>
      <c r="H42" s="37" t="s">
        <v>869</v>
      </c>
      <c r="I42" s="37">
        <v>250.3</v>
      </c>
      <c r="J42" s="37" t="s">
        <v>980</v>
      </c>
      <c r="K42" s="37"/>
    </row>
    <row r="43" s="26" customFormat="1" ht="18.95" customHeight="1" spans="1:11">
      <c r="A43" s="37">
        <v>40</v>
      </c>
      <c r="B43" s="38" t="s">
        <v>981</v>
      </c>
      <c r="C43" s="38" t="s">
        <v>982</v>
      </c>
      <c r="D43" s="37" t="s">
        <v>966</v>
      </c>
      <c r="E43" s="37"/>
      <c r="F43" s="37"/>
      <c r="G43" s="38"/>
      <c r="H43" s="37" t="s">
        <v>869</v>
      </c>
      <c r="I43" s="37">
        <v>175</v>
      </c>
      <c r="J43" s="37" t="s">
        <v>983</v>
      </c>
      <c r="K43" s="37"/>
    </row>
    <row r="44" s="26" customFormat="1" ht="13.5" customHeight="1" spans="1:11">
      <c r="A44" s="37">
        <v>41</v>
      </c>
      <c r="B44" s="38" t="s">
        <v>984</v>
      </c>
      <c r="C44" s="38" t="s">
        <v>985</v>
      </c>
      <c r="D44" s="38" t="s">
        <v>966</v>
      </c>
      <c r="E44" s="37">
        <v>262</v>
      </c>
      <c r="F44" s="37" t="s">
        <v>986</v>
      </c>
      <c r="G44" s="38" t="s">
        <v>976</v>
      </c>
      <c r="H44" s="37" t="s">
        <v>869</v>
      </c>
      <c r="I44" s="37">
        <v>1885</v>
      </c>
      <c r="J44" s="37" t="s">
        <v>986</v>
      </c>
      <c r="K44" s="37"/>
    </row>
    <row r="45" s="26" customFormat="1" ht="31.2" spans="1:11">
      <c r="A45" s="37">
        <v>42</v>
      </c>
      <c r="B45" s="39" t="s">
        <v>987</v>
      </c>
      <c r="C45" s="38" t="s">
        <v>988</v>
      </c>
      <c r="D45" s="40" t="s">
        <v>966</v>
      </c>
      <c r="E45" s="37"/>
      <c r="F45" s="37"/>
      <c r="G45" s="38"/>
      <c r="H45" s="37" t="s">
        <v>869</v>
      </c>
      <c r="I45" s="37">
        <v>217</v>
      </c>
      <c r="J45" s="37" t="s">
        <v>989</v>
      </c>
      <c r="K45" s="37"/>
    </row>
    <row r="46" s="26" customFormat="1" ht="31.2" spans="1:11">
      <c r="A46" s="37">
        <v>43</v>
      </c>
      <c r="B46" s="39" t="s">
        <v>990</v>
      </c>
      <c r="C46" s="39" t="s">
        <v>991</v>
      </c>
      <c r="D46" s="40" t="s">
        <v>966</v>
      </c>
      <c r="E46" s="37"/>
      <c r="F46" s="37"/>
      <c r="G46" s="38"/>
      <c r="H46" s="37" t="s">
        <v>869</v>
      </c>
      <c r="I46" s="37">
        <v>80</v>
      </c>
      <c r="J46" s="37" t="s">
        <v>992</v>
      </c>
      <c r="K46" s="37"/>
    </row>
    <row r="47" s="26" customFormat="1" ht="15.6" spans="1:11">
      <c r="A47" s="37">
        <v>44</v>
      </c>
      <c r="B47" s="39" t="s">
        <v>993</v>
      </c>
      <c r="C47" s="38" t="s">
        <v>994</v>
      </c>
      <c r="D47" s="40" t="s">
        <v>966</v>
      </c>
      <c r="E47" s="37"/>
      <c r="F47" s="37"/>
      <c r="G47" s="38"/>
      <c r="H47" s="37" t="s">
        <v>869</v>
      </c>
      <c r="I47" s="37">
        <v>94.75</v>
      </c>
      <c r="J47" s="37" t="s">
        <v>995</v>
      </c>
      <c r="K47" s="37"/>
    </row>
    <row r="48" s="26" customFormat="1" ht="31.2" spans="1:11">
      <c r="A48" s="37">
        <v>45</v>
      </c>
      <c r="B48" s="39" t="s">
        <v>996</v>
      </c>
      <c r="C48" s="38" t="s">
        <v>997</v>
      </c>
      <c r="D48" s="40" t="s">
        <v>966</v>
      </c>
      <c r="E48" s="37"/>
      <c r="F48" s="37"/>
      <c r="G48" s="38"/>
      <c r="H48" s="37" t="s">
        <v>869</v>
      </c>
      <c r="I48" s="37">
        <v>146.5</v>
      </c>
      <c r="J48" s="37" t="s">
        <v>998</v>
      </c>
      <c r="K48" s="37"/>
    </row>
    <row r="49" s="26" customFormat="1" ht="46.8" spans="1:11">
      <c r="A49" s="37">
        <v>46</v>
      </c>
      <c r="B49" s="39" t="s">
        <v>999</v>
      </c>
      <c r="C49" s="39" t="s">
        <v>1000</v>
      </c>
      <c r="D49" s="39" t="s">
        <v>966</v>
      </c>
      <c r="E49" s="40">
        <v>173</v>
      </c>
      <c r="F49" s="40" t="s">
        <v>1001</v>
      </c>
      <c r="G49" s="39" t="s">
        <v>1002</v>
      </c>
      <c r="H49" s="39" t="s">
        <v>869</v>
      </c>
      <c r="I49" s="39">
        <v>242.14</v>
      </c>
      <c r="J49" s="39" t="s">
        <v>1003</v>
      </c>
      <c r="K49" s="39"/>
    </row>
    <row r="50" s="26" customFormat="1" ht="13.5" customHeight="1" spans="1:11">
      <c r="A50" s="37">
        <v>47</v>
      </c>
      <c r="B50" s="39" t="s">
        <v>1004</v>
      </c>
      <c r="C50" s="39" t="s">
        <v>1005</v>
      </c>
      <c r="D50" s="39" t="s">
        <v>966</v>
      </c>
      <c r="E50" s="40">
        <v>60</v>
      </c>
      <c r="F50" s="40">
        <v>8</v>
      </c>
      <c r="G50" s="39" t="s">
        <v>938</v>
      </c>
      <c r="H50" s="40" t="s">
        <v>869</v>
      </c>
      <c r="I50" s="40">
        <v>170</v>
      </c>
      <c r="J50" s="40" t="s">
        <v>1006</v>
      </c>
      <c r="K50" s="40"/>
    </row>
    <row r="51" s="26" customFormat="1" ht="13.5" customHeight="1" spans="1:11">
      <c r="A51" s="37">
        <v>48</v>
      </c>
      <c r="B51" s="39" t="s">
        <v>1007</v>
      </c>
      <c r="C51" s="39" t="s">
        <v>1008</v>
      </c>
      <c r="D51" s="39" t="s">
        <v>966</v>
      </c>
      <c r="E51" s="40">
        <v>330</v>
      </c>
      <c r="F51" s="40" t="s">
        <v>1009</v>
      </c>
      <c r="G51" s="39" t="s">
        <v>938</v>
      </c>
      <c r="H51" s="40" t="s">
        <v>869</v>
      </c>
      <c r="I51" s="40">
        <v>757.1</v>
      </c>
      <c r="J51" s="40" t="s">
        <v>1010</v>
      </c>
      <c r="K51" s="40"/>
    </row>
    <row r="52" s="26" customFormat="1" ht="31.2" spans="1:11">
      <c r="A52" s="37">
        <v>49</v>
      </c>
      <c r="B52" s="38" t="s">
        <v>1011</v>
      </c>
      <c r="C52" s="38" t="s">
        <v>1012</v>
      </c>
      <c r="D52" s="37" t="s">
        <v>966</v>
      </c>
      <c r="E52" s="37">
        <v>115</v>
      </c>
      <c r="F52" s="37" t="s">
        <v>1013</v>
      </c>
      <c r="G52" s="38" t="s">
        <v>1014</v>
      </c>
      <c r="H52" s="37"/>
      <c r="I52" s="37"/>
      <c r="J52" s="37"/>
      <c r="K52" s="37"/>
    </row>
    <row r="53" s="26" customFormat="1" ht="15.6" spans="1:11">
      <c r="A53" s="37">
        <v>50</v>
      </c>
      <c r="B53" s="38" t="s">
        <v>1015</v>
      </c>
      <c r="C53" s="38" t="s">
        <v>1016</v>
      </c>
      <c r="D53" s="37" t="s">
        <v>966</v>
      </c>
      <c r="E53" s="37"/>
      <c r="F53" s="37"/>
      <c r="G53" s="38"/>
      <c r="H53" s="37" t="s">
        <v>869</v>
      </c>
      <c r="I53" s="37">
        <v>300</v>
      </c>
      <c r="J53" s="37" t="s">
        <v>1017</v>
      </c>
      <c r="K53" s="37"/>
    </row>
    <row r="54" s="26" customFormat="1" ht="31.2" spans="1:11">
      <c r="A54" s="37">
        <v>51</v>
      </c>
      <c r="B54" s="38" t="s">
        <v>1018</v>
      </c>
      <c r="C54" s="38" t="s">
        <v>1019</v>
      </c>
      <c r="D54" s="37" t="s">
        <v>966</v>
      </c>
      <c r="E54" s="37"/>
      <c r="F54" s="37"/>
      <c r="G54" s="38"/>
      <c r="H54" s="37" t="s">
        <v>869</v>
      </c>
      <c r="I54" s="37">
        <v>270</v>
      </c>
      <c r="J54" s="37" t="s">
        <v>870</v>
      </c>
      <c r="K54" s="37"/>
    </row>
    <row r="55" s="26" customFormat="1" ht="31.2" spans="1:11">
      <c r="A55" s="37">
        <v>52</v>
      </c>
      <c r="B55" s="38" t="s">
        <v>1020</v>
      </c>
      <c r="C55" s="38" t="s">
        <v>1021</v>
      </c>
      <c r="D55" s="38" t="s">
        <v>966</v>
      </c>
      <c r="E55" s="37"/>
      <c r="F55" s="37"/>
      <c r="G55" s="38"/>
      <c r="H55" s="37" t="s">
        <v>869</v>
      </c>
      <c r="I55" s="37">
        <v>115</v>
      </c>
      <c r="J55" s="37" t="s">
        <v>1022</v>
      </c>
      <c r="K55" s="37"/>
    </row>
    <row r="56" s="26" customFormat="1" ht="31.2" spans="1:11">
      <c r="A56" s="37">
        <v>53</v>
      </c>
      <c r="B56" s="39" t="s">
        <v>1023</v>
      </c>
      <c r="C56" s="39" t="s">
        <v>1024</v>
      </c>
      <c r="D56" s="40" t="s">
        <v>966</v>
      </c>
      <c r="E56" s="38">
        <v>70</v>
      </c>
      <c r="F56" s="37" t="s">
        <v>1017</v>
      </c>
      <c r="G56" s="38" t="s">
        <v>976</v>
      </c>
      <c r="H56" s="40" t="s">
        <v>869</v>
      </c>
      <c r="I56" s="40">
        <v>70</v>
      </c>
      <c r="J56" s="40" t="s">
        <v>932</v>
      </c>
      <c r="K56" s="40"/>
    </row>
    <row r="57" s="26" customFormat="1" ht="15.6" spans="1:11">
      <c r="A57" s="37">
        <v>54</v>
      </c>
      <c r="B57" s="39" t="s">
        <v>1023</v>
      </c>
      <c r="C57" s="39" t="s">
        <v>1024</v>
      </c>
      <c r="D57" s="40" t="s">
        <v>966</v>
      </c>
      <c r="E57" s="37">
        <v>200</v>
      </c>
      <c r="F57" s="43" t="s">
        <v>1025</v>
      </c>
      <c r="G57" s="38" t="s">
        <v>938</v>
      </c>
      <c r="H57" s="41"/>
      <c r="I57" s="41"/>
      <c r="J57" s="41"/>
      <c r="K57" s="41"/>
    </row>
    <row r="58" s="26" customFormat="1" ht="31.2" spans="1:11">
      <c r="A58" s="37">
        <v>55</v>
      </c>
      <c r="B58" s="38" t="s">
        <v>1026</v>
      </c>
      <c r="C58" s="38" t="s">
        <v>1027</v>
      </c>
      <c r="D58" s="38" t="s">
        <v>966</v>
      </c>
      <c r="E58" s="37"/>
      <c r="F58" s="37"/>
      <c r="G58" s="38"/>
      <c r="H58" s="37" t="s">
        <v>869</v>
      </c>
      <c r="I58" s="37">
        <v>150</v>
      </c>
      <c r="J58" s="37" t="s">
        <v>1028</v>
      </c>
      <c r="K58" s="37"/>
    </row>
    <row r="59" s="26" customFormat="1" ht="15.6" spans="1:11">
      <c r="A59" s="37">
        <v>56</v>
      </c>
      <c r="B59" s="38" t="s">
        <v>1029</v>
      </c>
      <c r="C59" s="38" t="s">
        <v>1030</v>
      </c>
      <c r="D59" s="38" t="s">
        <v>966</v>
      </c>
      <c r="E59" s="37"/>
      <c r="F59" s="37"/>
      <c r="G59" s="38"/>
      <c r="H59" s="37" t="s">
        <v>869</v>
      </c>
      <c r="I59" s="37">
        <v>75</v>
      </c>
      <c r="J59" s="37" t="s">
        <v>1031</v>
      </c>
      <c r="K59" s="37"/>
    </row>
    <row r="60" s="26" customFormat="1" ht="15.6" spans="1:11">
      <c r="A60" s="37">
        <v>57</v>
      </c>
      <c r="B60" s="39" t="s">
        <v>1032</v>
      </c>
      <c r="C60" s="39" t="s">
        <v>1033</v>
      </c>
      <c r="D60" s="39" t="s">
        <v>1034</v>
      </c>
      <c r="E60" s="38"/>
      <c r="F60" s="37"/>
      <c r="G60" s="38"/>
      <c r="H60" s="41" t="s">
        <v>968</v>
      </c>
      <c r="I60" s="41">
        <v>201</v>
      </c>
      <c r="J60" s="41" t="s">
        <v>1035</v>
      </c>
      <c r="K60" s="41"/>
    </row>
    <row r="61" s="26" customFormat="1" ht="15.6" spans="1:11">
      <c r="A61" s="37">
        <v>58</v>
      </c>
      <c r="B61" s="44"/>
      <c r="C61" s="44"/>
      <c r="D61" s="44"/>
      <c r="E61" s="38"/>
      <c r="F61" s="37"/>
      <c r="G61" s="38"/>
      <c r="H61" s="37" t="s">
        <v>1036</v>
      </c>
      <c r="I61" s="37">
        <v>160</v>
      </c>
      <c r="J61" s="37" t="s">
        <v>1037</v>
      </c>
      <c r="K61" s="37"/>
    </row>
    <row r="62" s="26" customFormat="1" ht="15.6" spans="1:11">
      <c r="A62" s="37">
        <v>59</v>
      </c>
      <c r="B62" s="42"/>
      <c r="C62" s="42"/>
      <c r="D62" s="42"/>
      <c r="E62" s="38"/>
      <c r="F62" s="37"/>
      <c r="G62" s="38"/>
      <c r="H62" s="37" t="s">
        <v>869</v>
      </c>
      <c r="I62" s="37">
        <v>202</v>
      </c>
      <c r="J62" s="37" t="s">
        <v>1038</v>
      </c>
      <c r="K62" s="37"/>
    </row>
    <row r="63" s="26" customFormat="1" ht="31.2" spans="1:11">
      <c r="A63" s="37">
        <v>60</v>
      </c>
      <c r="B63" s="38" t="s">
        <v>1039</v>
      </c>
      <c r="C63" s="38" t="s">
        <v>1040</v>
      </c>
      <c r="D63" s="38" t="s">
        <v>1034</v>
      </c>
      <c r="E63" s="38"/>
      <c r="F63" s="37"/>
      <c r="G63" s="38"/>
      <c r="H63" s="37" t="s">
        <v>869</v>
      </c>
      <c r="I63" s="37">
        <v>122</v>
      </c>
      <c r="J63" s="37" t="s">
        <v>992</v>
      </c>
      <c r="K63" s="37"/>
    </row>
    <row r="64" s="26" customFormat="1" ht="44.1" customHeight="1" spans="1:11">
      <c r="A64" s="37">
        <v>61</v>
      </c>
      <c r="B64" s="38" t="s">
        <v>1041</v>
      </c>
      <c r="C64" s="38" t="s">
        <v>1042</v>
      </c>
      <c r="D64" s="38" t="s">
        <v>1034</v>
      </c>
      <c r="E64" s="38"/>
      <c r="F64" s="37"/>
      <c r="G64" s="38"/>
      <c r="H64" s="37" t="s">
        <v>869</v>
      </c>
      <c r="I64" s="37">
        <v>261</v>
      </c>
      <c r="J64" s="37" t="s">
        <v>1043</v>
      </c>
      <c r="K64" s="37"/>
    </row>
    <row r="65" s="26" customFormat="1" ht="27.95" customHeight="1" spans="1:11">
      <c r="A65" s="37">
        <v>62</v>
      </c>
      <c r="B65" s="39" t="s">
        <v>1044</v>
      </c>
      <c r="C65" s="39" t="s">
        <v>1045</v>
      </c>
      <c r="D65" s="38" t="s">
        <v>1034</v>
      </c>
      <c r="E65" s="38"/>
      <c r="F65" s="37"/>
      <c r="G65" s="38"/>
      <c r="H65" s="37" t="s">
        <v>869</v>
      </c>
      <c r="I65" s="37">
        <v>666</v>
      </c>
      <c r="J65" s="37" t="s">
        <v>1046</v>
      </c>
      <c r="K65" s="37"/>
    </row>
    <row r="66" s="26" customFormat="1" ht="15.6" spans="1:11">
      <c r="A66" s="37">
        <v>63</v>
      </c>
      <c r="B66" s="39" t="s">
        <v>1047</v>
      </c>
      <c r="C66" s="39" t="s">
        <v>1048</v>
      </c>
      <c r="D66" s="39" t="s">
        <v>1034</v>
      </c>
      <c r="E66" s="38"/>
      <c r="F66" s="37"/>
      <c r="G66" s="38"/>
      <c r="H66" s="37" t="s">
        <v>869</v>
      </c>
      <c r="I66" s="37">
        <v>280</v>
      </c>
      <c r="J66" s="37" t="s">
        <v>1049</v>
      </c>
      <c r="K66" s="37"/>
    </row>
    <row r="67" s="26" customFormat="1" ht="15" customHeight="1" spans="1:11">
      <c r="A67" s="37">
        <v>64</v>
      </c>
      <c r="B67" s="42"/>
      <c r="C67" s="42"/>
      <c r="D67" s="42"/>
      <c r="E67" s="40">
        <v>65</v>
      </c>
      <c r="F67" s="40" t="s">
        <v>1050</v>
      </c>
      <c r="G67" s="39" t="s">
        <v>938</v>
      </c>
      <c r="H67" s="40" t="s">
        <v>869</v>
      </c>
      <c r="I67" s="40">
        <v>140</v>
      </c>
      <c r="J67" s="40" t="s">
        <v>1051</v>
      </c>
      <c r="K67" s="40"/>
    </row>
    <row r="68" s="26" customFormat="1" ht="15.6" spans="1:11">
      <c r="A68" s="37">
        <v>65</v>
      </c>
      <c r="B68" s="39" t="s">
        <v>1052</v>
      </c>
      <c r="C68" s="39" t="s">
        <v>1053</v>
      </c>
      <c r="D68" s="39" t="s">
        <v>1034</v>
      </c>
      <c r="E68" s="41"/>
      <c r="F68" s="41"/>
      <c r="G68" s="42"/>
      <c r="H68" s="41"/>
      <c r="I68" s="41"/>
      <c r="J68" s="41"/>
      <c r="K68" s="41"/>
    </row>
    <row r="69" s="26" customFormat="1" ht="28.5" customHeight="1" spans="1:11">
      <c r="A69" s="37">
        <v>66</v>
      </c>
      <c r="B69" s="42"/>
      <c r="C69" s="42"/>
      <c r="D69" s="42"/>
      <c r="E69" s="38"/>
      <c r="F69" s="37"/>
      <c r="G69" s="38"/>
      <c r="H69" s="37" t="s">
        <v>968</v>
      </c>
      <c r="I69" s="37">
        <v>25</v>
      </c>
      <c r="J69" s="37">
        <v>2.69</v>
      </c>
      <c r="K69" s="37"/>
    </row>
    <row r="70" s="26" customFormat="1" ht="14.25" customHeight="1" spans="1:11">
      <c r="A70" s="37">
        <v>67</v>
      </c>
      <c r="B70" s="39" t="s">
        <v>1054</v>
      </c>
      <c r="C70" s="39" t="s">
        <v>1055</v>
      </c>
      <c r="D70" s="37" t="s">
        <v>1034</v>
      </c>
      <c r="E70" s="37"/>
      <c r="F70" s="37"/>
      <c r="G70" s="38"/>
      <c r="H70" s="37" t="s">
        <v>869</v>
      </c>
      <c r="I70" s="37">
        <v>200</v>
      </c>
      <c r="J70" s="37" t="s">
        <v>1056</v>
      </c>
      <c r="K70" s="37"/>
    </row>
    <row r="71" s="26" customFormat="1" ht="15.6" spans="1:11">
      <c r="A71" s="37">
        <v>68</v>
      </c>
      <c r="B71" s="39" t="s">
        <v>1057</v>
      </c>
      <c r="C71" s="39" t="s">
        <v>1058</v>
      </c>
      <c r="D71" s="39" t="s">
        <v>1034</v>
      </c>
      <c r="E71" s="40">
        <v>143.5</v>
      </c>
      <c r="F71" s="40">
        <v>32</v>
      </c>
      <c r="G71" s="39" t="s">
        <v>938</v>
      </c>
      <c r="H71" s="40" t="s">
        <v>869</v>
      </c>
      <c r="I71" s="40">
        <v>346</v>
      </c>
      <c r="J71" s="40">
        <v>24</v>
      </c>
      <c r="K71" s="40"/>
    </row>
    <row r="72" s="26" customFormat="1" ht="14.1" customHeight="1" spans="1:11">
      <c r="A72" s="37">
        <v>69</v>
      </c>
      <c r="B72" s="42"/>
      <c r="C72" s="42"/>
      <c r="D72" s="42"/>
      <c r="E72" s="41"/>
      <c r="F72" s="41"/>
      <c r="G72" s="42"/>
      <c r="H72" s="41"/>
      <c r="I72" s="41"/>
      <c r="J72" s="41"/>
      <c r="K72" s="41"/>
    </row>
    <row r="73" s="26" customFormat="1" ht="31.2" spans="1:11">
      <c r="A73" s="37">
        <v>70</v>
      </c>
      <c r="B73" s="38" t="s">
        <v>1059</v>
      </c>
      <c r="C73" s="38" t="s">
        <v>1060</v>
      </c>
      <c r="D73" s="38" t="s">
        <v>1034</v>
      </c>
      <c r="E73" s="38"/>
      <c r="F73" s="37"/>
      <c r="G73" s="38"/>
      <c r="H73" s="37" t="s">
        <v>869</v>
      </c>
      <c r="I73" s="37">
        <v>2140</v>
      </c>
      <c r="J73" s="37" t="s">
        <v>1061</v>
      </c>
      <c r="K73" s="37"/>
    </row>
    <row r="74" s="26" customFormat="1" ht="15.6" spans="1:11">
      <c r="A74" s="37">
        <v>71</v>
      </c>
      <c r="B74" s="39" t="s">
        <v>1062</v>
      </c>
      <c r="C74" s="39" t="s">
        <v>1063</v>
      </c>
      <c r="D74" s="39" t="s">
        <v>1034</v>
      </c>
      <c r="E74" s="40">
        <v>48</v>
      </c>
      <c r="F74" s="40" t="s">
        <v>1064</v>
      </c>
      <c r="G74" s="39" t="s">
        <v>938</v>
      </c>
      <c r="H74" s="40" t="s">
        <v>869</v>
      </c>
      <c r="I74" s="40">
        <v>83</v>
      </c>
      <c r="J74" s="40" t="s">
        <v>1064</v>
      </c>
      <c r="K74" s="40"/>
    </row>
    <row r="75" s="26" customFormat="1" ht="15.6" spans="1:11">
      <c r="A75" s="37">
        <v>72</v>
      </c>
      <c r="B75" s="42"/>
      <c r="C75" s="42"/>
      <c r="D75" s="42"/>
      <c r="E75" s="41"/>
      <c r="F75" s="41"/>
      <c r="G75" s="42"/>
      <c r="H75" s="41"/>
      <c r="I75" s="41"/>
      <c r="J75" s="41"/>
      <c r="K75" s="41"/>
    </row>
    <row r="76" s="26" customFormat="1" ht="15.6" spans="1:11">
      <c r="A76" s="37">
        <v>73</v>
      </c>
      <c r="B76" s="39" t="s">
        <v>1065</v>
      </c>
      <c r="C76" s="39" t="s">
        <v>1066</v>
      </c>
      <c r="D76" s="37" t="s">
        <v>1034</v>
      </c>
      <c r="E76" s="37"/>
      <c r="F76" s="37"/>
      <c r="G76" s="38"/>
      <c r="H76" s="37" t="s">
        <v>869</v>
      </c>
      <c r="I76" s="37">
        <v>15</v>
      </c>
      <c r="J76" s="37">
        <v>3</v>
      </c>
      <c r="K76" s="37"/>
    </row>
    <row r="77" s="26" customFormat="1" ht="14.25" customHeight="1" spans="1:11">
      <c r="A77" s="37">
        <v>74</v>
      </c>
      <c r="B77" s="39" t="s">
        <v>1067</v>
      </c>
      <c r="C77" s="39" t="s">
        <v>1068</v>
      </c>
      <c r="D77" s="37" t="s">
        <v>1034</v>
      </c>
      <c r="E77" s="37"/>
      <c r="F77" s="37"/>
      <c r="G77" s="38"/>
      <c r="H77" s="37" t="s">
        <v>869</v>
      </c>
      <c r="I77" s="37">
        <v>80</v>
      </c>
      <c r="J77" s="40" t="s">
        <v>1069</v>
      </c>
      <c r="K77" s="37"/>
    </row>
    <row r="78" s="26" customFormat="1" ht="31.2" spans="1:11">
      <c r="A78" s="37">
        <v>75</v>
      </c>
      <c r="B78" s="39" t="s">
        <v>1070</v>
      </c>
      <c r="C78" s="39" t="s">
        <v>1071</v>
      </c>
      <c r="D78" s="37" t="s">
        <v>1034</v>
      </c>
      <c r="E78" s="37"/>
      <c r="F78" s="37"/>
      <c r="G78" s="38"/>
      <c r="H78" s="37" t="s">
        <v>869</v>
      </c>
      <c r="I78" s="37">
        <v>110</v>
      </c>
      <c r="J78" s="40" t="s">
        <v>1072</v>
      </c>
      <c r="K78" s="37"/>
    </row>
    <row r="79" s="26" customFormat="1" ht="31.2" spans="1:11">
      <c r="A79" s="37">
        <v>76</v>
      </c>
      <c r="B79" s="39" t="s">
        <v>1073</v>
      </c>
      <c r="C79" s="39" t="s">
        <v>1074</v>
      </c>
      <c r="D79" s="37" t="s">
        <v>1034</v>
      </c>
      <c r="E79" s="37"/>
      <c r="F79" s="37"/>
      <c r="G79" s="38"/>
      <c r="H79" s="37" t="s">
        <v>869</v>
      </c>
      <c r="I79" s="37">
        <v>100</v>
      </c>
      <c r="J79" s="40" t="s">
        <v>1075</v>
      </c>
      <c r="K79" s="37"/>
    </row>
    <row r="80" s="26" customFormat="1" ht="22.5" customHeight="1" spans="1:11">
      <c r="A80" s="37">
        <v>77</v>
      </c>
      <c r="B80" s="39" t="s">
        <v>1073</v>
      </c>
      <c r="C80" s="39" t="s">
        <v>1076</v>
      </c>
      <c r="D80" s="37" t="s">
        <v>1034</v>
      </c>
      <c r="E80" s="37"/>
      <c r="F80" s="37"/>
      <c r="G80" s="38"/>
      <c r="H80" s="37" t="s">
        <v>869</v>
      </c>
      <c r="I80" s="37">
        <v>200</v>
      </c>
      <c r="J80" s="40" t="s">
        <v>1069</v>
      </c>
      <c r="K80" s="37"/>
    </row>
    <row r="81" s="26" customFormat="1" ht="31.2" spans="1:11">
      <c r="A81" s="37">
        <v>78</v>
      </c>
      <c r="B81" s="39" t="s">
        <v>1073</v>
      </c>
      <c r="C81" s="38" t="s">
        <v>1077</v>
      </c>
      <c r="D81" s="37" t="s">
        <v>1034</v>
      </c>
      <c r="E81" s="37"/>
      <c r="F81" s="37"/>
      <c r="G81" s="38"/>
      <c r="H81" s="37" t="s">
        <v>869</v>
      </c>
      <c r="I81" s="37">
        <v>60</v>
      </c>
      <c r="J81" s="40" t="s">
        <v>1078</v>
      </c>
      <c r="K81" s="37"/>
    </row>
    <row r="82" s="26" customFormat="1" ht="31.2" spans="1:11">
      <c r="A82" s="37">
        <v>79</v>
      </c>
      <c r="B82" s="38" t="s">
        <v>1079</v>
      </c>
      <c r="C82" s="38" t="s">
        <v>1080</v>
      </c>
      <c r="D82" s="37" t="s">
        <v>1034</v>
      </c>
      <c r="E82" s="37"/>
      <c r="F82" s="37"/>
      <c r="G82" s="38"/>
      <c r="H82" s="37" t="s">
        <v>869</v>
      </c>
      <c r="I82" s="37">
        <v>50</v>
      </c>
      <c r="J82" s="37" t="s">
        <v>1081</v>
      </c>
      <c r="K82" s="37"/>
    </row>
    <row r="83" s="26" customFormat="1" ht="31.2" spans="1:11">
      <c r="A83" s="37">
        <v>80</v>
      </c>
      <c r="B83" s="39" t="s">
        <v>1082</v>
      </c>
      <c r="C83" s="39" t="s">
        <v>1083</v>
      </c>
      <c r="D83" s="39" t="s">
        <v>1084</v>
      </c>
      <c r="E83" s="37"/>
      <c r="F83" s="37"/>
      <c r="G83" s="38"/>
      <c r="H83" s="37" t="s">
        <v>869</v>
      </c>
      <c r="I83" s="37">
        <v>410.3</v>
      </c>
      <c r="J83" s="37" t="s">
        <v>1085</v>
      </c>
      <c r="K83" s="37"/>
    </row>
    <row r="84" s="26" customFormat="1" ht="15.6" spans="1:11">
      <c r="A84" s="37">
        <v>81</v>
      </c>
      <c r="B84" s="38" t="s">
        <v>1086</v>
      </c>
      <c r="C84" s="48"/>
      <c r="D84" s="37" t="s">
        <v>1084</v>
      </c>
      <c r="E84" s="40">
        <v>280</v>
      </c>
      <c r="F84" s="40" t="s">
        <v>1087</v>
      </c>
      <c r="G84" s="39" t="s">
        <v>938</v>
      </c>
      <c r="H84" s="40" t="s">
        <v>869</v>
      </c>
      <c r="I84" s="40">
        <v>100</v>
      </c>
      <c r="J84" s="40" t="s">
        <v>1088</v>
      </c>
      <c r="K84" s="40"/>
    </row>
    <row r="85" s="26" customFormat="1" ht="31.2" spans="1:11">
      <c r="A85" s="37">
        <v>82</v>
      </c>
      <c r="B85" s="38" t="s">
        <v>1089</v>
      </c>
      <c r="C85" s="38" t="s">
        <v>1090</v>
      </c>
      <c r="D85" s="37" t="s">
        <v>1084</v>
      </c>
      <c r="E85" s="37"/>
      <c r="F85" s="37"/>
      <c r="G85" s="38"/>
      <c r="H85" s="37" t="s">
        <v>1036</v>
      </c>
      <c r="I85" s="37">
        <v>102</v>
      </c>
      <c r="J85" s="37" t="s">
        <v>1091</v>
      </c>
      <c r="K85" s="37"/>
    </row>
    <row r="86" s="26" customFormat="1" ht="15.6" spans="1:11">
      <c r="A86" s="37">
        <v>83</v>
      </c>
      <c r="B86" s="38" t="s">
        <v>1092</v>
      </c>
      <c r="C86" s="38" t="s">
        <v>1093</v>
      </c>
      <c r="D86" s="37" t="s">
        <v>1084</v>
      </c>
      <c r="E86" s="37"/>
      <c r="F86" s="37"/>
      <c r="G86" s="38"/>
      <c r="H86" s="37"/>
      <c r="I86" s="37"/>
      <c r="J86" s="37"/>
      <c r="K86" s="37"/>
    </row>
    <row r="87" ht="15.6" spans="1:11">
      <c r="A87" s="49"/>
      <c r="B87" s="50" t="s">
        <v>1094</v>
      </c>
      <c r="C87" s="50"/>
      <c r="D87" s="50"/>
      <c r="E87" s="50"/>
      <c r="F87" s="50"/>
      <c r="G87" s="50"/>
      <c r="H87" s="50"/>
      <c r="I87" s="50"/>
      <c r="J87" s="50"/>
      <c r="K87" s="49"/>
    </row>
    <row r="88" ht="40" customHeight="1" spans="1:11">
      <c r="A88" s="51" t="s">
        <v>1095</v>
      </c>
      <c r="B88" s="51"/>
      <c r="C88" s="51"/>
      <c r="D88" s="52"/>
      <c r="E88" s="52"/>
      <c r="F88" s="52"/>
      <c r="G88" s="51"/>
      <c r="H88" s="52"/>
      <c r="I88" s="52"/>
      <c r="J88" s="52"/>
      <c r="K88" s="52"/>
    </row>
  </sheetData>
  <mergeCells count="51">
    <mergeCell ref="A1:K1"/>
    <mergeCell ref="E2:G2"/>
    <mergeCell ref="H2:J2"/>
    <mergeCell ref="B87:J87"/>
    <mergeCell ref="A88:K88"/>
    <mergeCell ref="A2:A3"/>
    <mergeCell ref="B2:B3"/>
    <mergeCell ref="B38:B39"/>
    <mergeCell ref="B60:B62"/>
    <mergeCell ref="B66:B67"/>
    <mergeCell ref="B68:B69"/>
    <mergeCell ref="B71:B72"/>
    <mergeCell ref="B74:B75"/>
    <mergeCell ref="C2:C3"/>
    <mergeCell ref="C38:C39"/>
    <mergeCell ref="C60:C62"/>
    <mergeCell ref="C66:C67"/>
    <mergeCell ref="C68:C69"/>
    <mergeCell ref="C71:C72"/>
    <mergeCell ref="C74:C75"/>
    <mergeCell ref="D2:D3"/>
    <mergeCell ref="D38:D39"/>
    <mergeCell ref="D60:D62"/>
    <mergeCell ref="D66:D67"/>
    <mergeCell ref="D68:D69"/>
    <mergeCell ref="D71:D72"/>
    <mergeCell ref="D74:D75"/>
    <mergeCell ref="E67:E68"/>
    <mergeCell ref="E71:E72"/>
    <mergeCell ref="E74:E75"/>
    <mergeCell ref="F67:F68"/>
    <mergeCell ref="F71:F72"/>
    <mergeCell ref="F74:F75"/>
    <mergeCell ref="G67:G68"/>
    <mergeCell ref="G71:G72"/>
    <mergeCell ref="G74:G75"/>
    <mergeCell ref="H14:H15"/>
    <mergeCell ref="H67:H68"/>
    <mergeCell ref="H71:H72"/>
    <mergeCell ref="H74:H75"/>
    <mergeCell ref="I67:I68"/>
    <mergeCell ref="I71:I72"/>
    <mergeCell ref="I74:I75"/>
    <mergeCell ref="J67:J68"/>
    <mergeCell ref="J71:J72"/>
    <mergeCell ref="J74:J75"/>
    <mergeCell ref="K67:K68"/>
    <mergeCell ref="K71:K72"/>
    <mergeCell ref="K74:K75"/>
    <mergeCell ref="L14:L15"/>
    <mergeCell ref="L18:L2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85" zoomScaleNormal="85" topLeftCell="A2" workbookViewId="0">
      <selection activeCell="K10" sqref="K10"/>
    </sheetView>
  </sheetViews>
  <sheetFormatPr defaultColWidth="9" defaultRowHeight="14.4" outlineLevelCol="7"/>
  <cols>
    <col min="1" max="1" width="5.25" customWidth="1"/>
    <col min="3" max="3" width="14" customWidth="1"/>
    <col min="4" max="4" width="6.62962962962963" customWidth="1"/>
    <col min="7" max="7" width="9.5" customWidth="1"/>
    <col min="8" max="8" width="13.6759259259259" customWidth="1"/>
  </cols>
  <sheetData>
    <row r="1" ht="20.4" spans="1:8">
      <c r="A1" s="2" t="s">
        <v>1096</v>
      </c>
      <c r="B1" s="2"/>
      <c r="C1" s="2"/>
      <c r="D1" s="2"/>
      <c r="E1" s="2"/>
      <c r="F1" s="2"/>
      <c r="G1" s="2"/>
      <c r="H1" s="2"/>
    </row>
    <row r="2" ht="48" customHeight="1" spans="1:8">
      <c r="A2" s="15" t="s">
        <v>1</v>
      </c>
      <c r="B2" s="15" t="s">
        <v>1097</v>
      </c>
      <c r="C2" s="15" t="s">
        <v>1098</v>
      </c>
      <c r="D2" s="15" t="s">
        <v>1099</v>
      </c>
      <c r="E2" s="15" t="s">
        <v>1100</v>
      </c>
      <c r="F2" s="15" t="s">
        <v>1101</v>
      </c>
      <c r="G2" s="15" t="s">
        <v>1102</v>
      </c>
      <c r="H2" s="15" t="s">
        <v>1103</v>
      </c>
    </row>
    <row r="3" ht="39" customHeight="1" spans="1:8">
      <c r="A3" s="16">
        <v>1</v>
      </c>
      <c r="B3" s="16" t="s">
        <v>1104</v>
      </c>
      <c r="C3" s="17" t="s">
        <v>1105</v>
      </c>
      <c r="D3" s="17">
        <v>4</v>
      </c>
      <c r="E3" s="18">
        <v>2807</v>
      </c>
      <c r="F3" s="16">
        <v>61.22</v>
      </c>
      <c r="G3" s="19">
        <f>(E3*1.5*30/1000+E4*8.6*1.5/1000+E5*4.3/1000)*F3</f>
        <v>33574.54789</v>
      </c>
      <c r="H3" s="19">
        <v>402895</v>
      </c>
    </row>
    <row r="4" ht="39" customHeight="1" spans="1:8">
      <c r="A4" s="20"/>
      <c r="B4" s="20"/>
      <c r="C4" s="17" t="s">
        <v>1106</v>
      </c>
      <c r="D4" s="17">
        <v>184</v>
      </c>
      <c r="E4" s="18">
        <v>31051</v>
      </c>
      <c r="F4" s="20"/>
      <c r="G4" s="21"/>
      <c r="H4" s="21"/>
    </row>
    <row r="5" ht="39" customHeight="1" spans="1:8">
      <c r="A5" s="22"/>
      <c r="B5" s="22"/>
      <c r="C5" s="17" t="s">
        <v>1107</v>
      </c>
      <c r="D5" s="17">
        <v>34</v>
      </c>
      <c r="E5" s="18">
        <v>5012</v>
      </c>
      <c r="F5" s="20"/>
      <c r="G5" s="21"/>
      <c r="H5" s="21"/>
    </row>
    <row r="6" ht="39" customHeight="1" spans="1:8">
      <c r="A6" s="16">
        <v>2</v>
      </c>
      <c r="B6" s="16" t="s">
        <v>1108</v>
      </c>
      <c r="C6" s="17" t="s">
        <v>1105</v>
      </c>
      <c r="D6" s="17">
        <v>2</v>
      </c>
      <c r="E6" s="18">
        <v>3196</v>
      </c>
      <c r="F6" s="16">
        <v>61.22</v>
      </c>
      <c r="G6" s="19">
        <f>(E6*1.5*30/1000+E7*8.6*1.5/1000+E8*4.3/1000)*F6</f>
        <v>42827.363178</v>
      </c>
      <c r="H6" s="19">
        <v>513928</v>
      </c>
    </row>
    <row r="7" ht="39" customHeight="1" spans="1:8">
      <c r="A7" s="20"/>
      <c r="B7" s="20"/>
      <c r="C7" s="17" t="s">
        <v>1106</v>
      </c>
      <c r="D7" s="17">
        <v>195</v>
      </c>
      <c r="E7" s="23">
        <v>38961</v>
      </c>
      <c r="F7" s="20"/>
      <c r="G7" s="21"/>
      <c r="H7" s="21"/>
    </row>
    <row r="8" ht="39" customHeight="1" spans="1:8">
      <c r="A8" s="22"/>
      <c r="B8" s="22"/>
      <c r="C8" s="17" t="s">
        <v>1107</v>
      </c>
      <c r="D8" s="17">
        <v>22</v>
      </c>
      <c r="E8" s="23">
        <v>12360</v>
      </c>
      <c r="F8" s="20"/>
      <c r="G8" s="21"/>
      <c r="H8" s="21"/>
    </row>
    <row r="9" ht="39" customHeight="1" spans="1:8">
      <c r="A9" s="16">
        <v>3</v>
      </c>
      <c r="B9" s="16" t="s">
        <v>1109</v>
      </c>
      <c r="C9" s="17" t="s">
        <v>1105</v>
      </c>
      <c r="D9" s="17">
        <v>2</v>
      </c>
      <c r="E9" s="23">
        <v>7785</v>
      </c>
      <c r="F9" s="16">
        <v>61.22</v>
      </c>
      <c r="G9" s="19">
        <f>(E9*1.5*30/1000+E10*8.6*1.5/1000+E11*4.3/1000)*F9</f>
        <v>46345.756164</v>
      </c>
      <c r="H9" s="19">
        <v>556149</v>
      </c>
    </row>
    <row r="10" ht="39" customHeight="1" spans="1:8">
      <c r="A10" s="20"/>
      <c r="B10" s="20"/>
      <c r="C10" s="17" t="s">
        <v>1106</v>
      </c>
      <c r="D10" s="17">
        <v>124</v>
      </c>
      <c r="E10" s="18">
        <v>29629</v>
      </c>
      <c r="F10" s="20"/>
      <c r="G10" s="21"/>
      <c r="H10" s="21"/>
    </row>
    <row r="11" ht="39" customHeight="1" spans="1:8">
      <c r="A11" s="22"/>
      <c r="B11" s="22"/>
      <c r="C11" s="17" t="s">
        <v>1107</v>
      </c>
      <c r="D11" s="17">
        <v>23</v>
      </c>
      <c r="E11" s="18">
        <v>5697</v>
      </c>
      <c r="F11" s="20"/>
      <c r="G11" s="21"/>
      <c r="H11" s="21"/>
    </row>
    <row r="12" ht="39" customHeight="1" spans="1:8">
      <c r="A12" s="16">
        <v>4</v>
      </c>
      <c r="B12" s="16" t="s">
        <v>1110</v>
      </c>
      <c r="C12" s="17" t="s">
        <v>1105</v>
      </c>
      <c r="D12" s="17">
        <v>4</v>
      </c>
      <c r="E12" s="23">
        <v>4804</v>
      </c>
      <c r="F12" s="16">
        <v>61.22</v>
      </c>
      <c r="G12" s="19">
        <f>(E12*1.5*30/1000+E13*8.6*1.5/1000+E14*4.3/1000)*F12</f>
        <v>40884.319964</v>
      </c>
      <c r="H12" s="19">
        <v>490613</v>
      </c>
    </row>
    <row r="13" ht="39" customHeight="1" spans="1:8">
      <c r="A13" s="20"/>
      <c r="B13" s="20"/>
      <c r="C13" s="17" t="s">
        <v>1106</v>
      </c>
      <c r="D13" s="17">
        <v>150</v>
      </c>
      <c r="E13" s="18">
        <v>34714</v>
      </c>
      <c r="F13" s="20"/>
      <c r="G13" s="21"/>
      <c r="H13" s="21"/>
    </row>
    <row r="14" ht="39" customHeight="1" spans="1:8">
      <c r="A14" s="22"/>
      <c r="B14" s="22"/>
      <c r="C14" s="17" t="s">
        <v>1107</v>
      </c>
      <c r="D14" s="17">
        <v>4</v>
      </c>
      <c r="E14" s="18">
        <v>892</v>
      </c>
      <c r="F14" s="22"/>
      <c r="G14" s="21"/>
      <c r="H14" s="21"/>
    </row>
    <row r="15" ht="19" customHeight="1" spans="1:8">
      <c r="A15" s="6" t="s">
        <v>252</v>
      </c>
      <c r="B15" s="6"/>
      <c r="C15" s="6"/>
      <c r="D15" s="6"/>
      <c r="E15" s="6"/>
      <c r="F15" s="6"/>
      <c r="G15" s="6"/>
      <c r="H15" s="24">
        <f>SUM(H3:H14)</f>
        <v>1963585</v>
      </c>
    </row>
    <row r="16" spans="8:8">
      <c r="H16" s="25"/>
    </row>
  </sheetData>
  <mergeCells count="22">
    <mergeCell ref="A1:H1"/>
    <mergeCell ref="A15:G15"/>
    <mergeCell ref="A3:A5"/>
    <mergeCell ref="A6:A8"/>
    <mergeCell ref="A9:A11"/>
    <mergeCell ref="A12:A14"/>
    <mergeCell ref="B3:B5"/>
    <mergeCell ref="B6:B8"/>
    <mergeCell ref="B9:B11"/>
    <mergeCell ref="B12:B14"/>
    <mergeCell ref="F3:F5"/>
    <mergeCell ref="F6:F8"/>
    <mergeCell ref="F9:F11"/>
    <mergeCell ref="F12:F14"/>
    <mergeCell ref="G3:G5"/>
    <mergeCell ref="G6:G8"/>
    <mergeCell ref="G9:G11"/>
    <mergeCell ref="G12:G14"/>
    <mergeCell ref="H3:H5"/>
    <mergeCell ref="H6:H8"/>
    <mergeCell ref="H9:H11"/>
    <mergeCell ref="H12:H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F1"/>
    </sheetView>
  </sheetViews>
  <sheetFormatPr defaultColWidth="9" defaultRowHeight="14.4" outlineLevelCol="7"/>
  <cols>
    <col min="1" max="1" width="7.25" customWidth="1"/>
    <col min="2" max="2" width="16.6296296296296" customWidth="1"/>
    <col min="3" max="3" width="13.25" customWidth="1"/>
    <col min="4" max="5" width="13.5092592592593" customWidth="1"/>
    <col min="6" max="6" width="13.3796296296296" customWidth="1"/>
    <col min="8" max="8" width="12.6296296296296"/>
    <col min="11" max="11" width="11.3796296296296" customWidth="1"/>
    <col min="12" max="12" width="8.37962962962963" customWidth="1"/>
  </cols>
  <sheetData>
    <row r="1" ht="42" customHeight="1" spans="1:6">
      <c r="A1" s="2" t="s">
        <v>1111</v>
      </c>
      <c r="B1" s="2"/>
      <c r="C1" s="2"/>
      <c r="D1" s="2"/>
      <c r="E1" s="2"/>
      <c r="F1" s="2"/>
    </row>
    <row r="2" s="1" customFormat="1" ht="52" customHeight="1" spans="1:6">
      <c r="A2" s="3" t="s">
        <v>1</v>
      </c>
      <c r="B2" s="4" t="s">
        <v>1112</v>
      </c>
      <c r="C2" s="3" t="s">
        <v>1099</v>
      </c>
      <c r="D2" s="3" t="s">
        <v>1113</v>
      </c>
      <c r="E2" s="5" t="s">
        <v>1114</v>
      </c>
      <c r="F2" s="5" t="s">
        <v>1115</v>
      </c>
    </row>
    <row r="3" s="1" customFormat="1" ht="25" customHeight="1" spans="1:8">
      <c r="A3" s="6">
        <v>1</v>
      </c>
      <c r="B3" s="7" t="s">
        <v>1116</v>
      </c>
      <c r="C3" s="6">
        <v>188</v>
      </c>
      <c r="D3" s="8">
        <f>合同包1鼓台片区定期检测桥梁!G191</f>
        <v>2037348.56</v>
      </c>
      <c r="E3" s="9">
        <v>402895</v>
      </c>
      <c r="F3" s="10">
        <v>2440244</v>
      </c>
      <c r="H3" s="11"/>
    </row>
    <row r="4" s="1" customFormat="1" ht="25" customHeight="1" spans="1:8">
      <c r="A4" s="6">
        <v>2</v>
      </c>
      <c r="B4" s="7" t="s">
        <v>1117</v>
      </c>
      <c r="C4" s="6">
        <v>197</v>
      </c>
      <c r="D4" s="8">
        <f>合同包2晋安区定期检测桥梁!G200</f>
        <v>2071193.46</v>
      </c>
      <c r="E4" s="9">
        <v>513928</v>
      </c>
      <c r="F4" s="10">
        <v>2585121</v>
      </c>
      <c r="H4" s="11"/>
    </row>
    <row r="5" s="1" customFormat="1" ht="25" customHeight="1" spans="1:8">
      <c r="A5" s="6">
        <v>3</v>
      </c>
      <c r="B5" s="7" t="s">
        <v>1118</v>
      </c>
      <c r="C5" s="6">
        <v>126</v>
      </c>
      <c r="D5" s="8">
        <f>合同包3仓山片区定期检测桥梁!G129</f>
        <v>1880087.65</v>
      </c>
      <c r="E5" s="9">
        <v>556149</v>
      </c>
      <c r="F5" s="10">
        <v>2436237</v>
      </c>
      <c r="H5" s="11"/>
    </row>
    <row r="6" s="1" customFormat="1" ht="25" customHeight="1" spans="1:8">
      <c r="A6" s="6">
        <v>4</v>
      </c>
      <c r="B6" s="7" t="s">
        <v>1119</v>
      </c>
      <c r="C6" s="6">
        <v>154</v>
      </c>
      <c r="D6" s="8">
        <f>合同包4金山片区定期检测桥梁!G157</f>
        <v>1987238</v>
      </c>
      <c r="E6" s="9">
        <v>490613</v>
      </c>
      <c r="F6" s="10">
        <v>2477851</v>
      </c>
      <c r="H6" s="11"/>
    </row>
    <row r="7" s="1" customFormat="1" ht="25" customHeight="1" spans="1:6">
      <c r="A7" s="6"/>
      <c r="B7" s="6" t="s">
        <v>252</v>
      </c>
      <c r="C7" s="6">
        <f>SUM(C3:C6)</f>
        <v>665</v>
      </c>
      <c r="D7" s="9">
        <f>SUM(D3:D6)</f>
        <v>7975867.67</v>
      </c>
      <c r="E7" s="12">
        <f>SUM(E3:E6)</f>
        <v>1963585</v>
      </c>
      <c r="F7" s="12">
        <f>D7+E7</f>
        <v>9939452.67</v>
      </c>
    </row>
    <row r="8" ht="66" customHeight="1" spans="1:6">
      <c r="A8" s="13" t="s">
        <v>1120</v>
      </c>
      <c r="B8" s="14"/>
      <c r="C8" s="14"/>
      <c r="D8" s="14"/>
      <c r="E8" s="14"/>
      <c r="F8" s="14"/>
    </row>
    <row r="11" ht="12" customHeight="1"/>
  </sheetData>
  <mergeCells count="2">
    <mergeCell ref="A1:F1"/>
    <mergeCell ref="A8:F8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合同包1鼓台片区定期检测桥梁</vt:lpstr>
      <vt:lpstr>合同包2晋安区定期检测桥梁</vt:lpstr>
      <vt:lpstr>合同包3仓山片区定期检测桥梁</vt:lpstr>
      <vt:lpstr>合同包4金山片区定期检测桥梁</vt:lpstr>
      <vt:lpstr>市管道路边坡、挡墙设施基本情况表</vt:lpstr>
      <vt:lpstr>巡检费汇总表</vt:lpstr>
      <vt:lpstr>检测汇总表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2022-03-22T06:34:00Z</dcterms:created>
  <dcterms:modified xsi:type="dcterms:W3CDTF">2023-11-09T10:04:45Z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F45B9ECA35D94017A17658DDE2EC5151_13</vt:lpwstr>
  </property>
  <property fmtid="{D5CDD505-2E9C-101B-9397-08002B2CF9AE}" pid="3" name="KSOProductBuildVer">
    <vt:lpwstr>2052-12.1.0.15712</vt:lpwstr>
  </property>
</Properties>
</file>